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3803c090aef45f/Documents/Gulf Swimming/"/>
    </mc:Choice>
  </mc:AlternateContent>
  <xr:revisionPtr revIDLastSave="3" documentId="8_{4C6B91A9-619C-46E7-BD6D-C70E333AB752}" xr6:coauthVersionLast="47" xr6:coauthVersionMax="47" xr10:uidLastSave="{68B545E7-4A93-4200-B8A6-89A7BE670F55}"/>
  <bookViews>
    <workbookView xWindow="-110" yWindow="-110" windowWidth="22780" windowHeight="14540" xr2:uid="{00000000-000D-0000-FFFF-FFFF00000000}"/>
  </bookViews>
  <sheets>
    <sheet name="Official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  <c r="G33" i="4"/>
  <c r="H32" i="4"/>
  <c r="G32" i="4"/>
  <c r="H31" i="4"/>
  <c r="G31" i="4"/>
  <c r="H30" i="4"/>
  <c r="G30" i="4"/>
  <c r="C35" i="4"/>
  <c r="J35" i="4"/>
  <c r="L14" i="4"/>
  <c r="F14" i="4"/>
  <c r="G14" i="4" s="1"/>
  <c r="I14" i="4" s="1"/>
  <c r="J14" i="4" s="1"/>
  <c r="M35" i="4" s="1"/>
  <c r="F13" i="4"/>
  <c r="G13" i="4" s="1"/>
  <c r="I13" i="4" s="1"/>
  <c r="J13" i="4" s="1"/>
  <c r="L5" i="4"/>
  <c r="F8" i="4"/>
  <c r="G8" i="4" s="1"/>
  <c r="I8" i="4" s="1"/>
  <c r="J8" i="4" s="1"/>
  <c r="L29" i="4" s="1"/>
  <c r="L8" i="4"/>
  <c r="F18" i="4"/>
  <c r="G18" i="4" s="1"/>
  <c r="I18" i="4" s="1"/>
  <c r="J18" i="4" s="1"/>
  <c r="K35" i="4" l="1"/>
  <c r="L35" i="4"/>
  <c r="P14" i="4"/>
  <c r="H35" i="4" s="1"/>
  <c r="K39" i="4"/>
  <c r="L39" i="4"/>
  <c r="M29" i="4"/>
  <c r="O14" i="4"/>
  <c r="G35" i="4" s="1"/>
  <c r="J29" i="4"/>
  <c r="K29" i="4"/>
  <c r="P8" i="4"/>
  <c r="H29" i="4" s="1"/>
  <c r="O8" i="4"/>
  <c r="G29" i="4" s="1"/>
  <c r="L18" i="4"/>
  <c r="P18" i="4" s="1"/>
  <c r="H39" i="4" s="1"/>
  <c r="L7" i="4"/>
  <c r="F7" i="4"/>
  <c r="G7" i="4" s="1"/>
  <c r="I7" i="4" s="1"/>
  <c r="J7" i="4" s="1"/>
  <c r="F6" i="4"/>
  <c r="G6" i="4" s="1"/>
  <c r="I6" i="4" s="1"/>
  <c r="J6" i="4" s="1"/>
  <c r="L6" i="4"/>
  <c r="F5" i="4"/>
  <c r="G5" i="4" s="1"/>
  <c r="J39" i="4" l="1"/>
  <c r="M39" i="4"/>
  <c r="N28" i="4"/>
  <c r="O18" i="4"/>
  <c r="G39" i="4" s="1"/>
  <c r="M28" i="4"/>
  <c r="L28" i="4"/>
  <c r="J28" i="4"/>
  <c r="P7" i="4"/>
  <c r="H28" i="4" s="1"/>
  <c r="K28" i="4"/>
  <c r="L27" i="4"/>
  <c r="J27" i="4"/>
  <c r="M27" i="4"/>
  <c r="K27" i="4"/>
  <c r="O7" i="4"/>
  <c r="G28" i="4" s="1"/>
  <c r="O6" i="4"/>
  <c r="P6" i="4"/>
  <c r="F17" i="4"/>
  <c r="G17" i="4" s="1"/>
  <c r="I17" i="4" s="1"/>
  <c r="J17" i="4" s="1"/>
  <c r="L3" i="4"/>
  <c r="F16" i="4"/>
  <c r="F4" i="4"/>
  <c r="G4" i="4" s="1"/>
  <c r="F3" i="4"/>
  <c r="G3" i="4" s="1"/>
  <c r="H27" i="4" l="1"/>
  <c r="G27" i="4"/>
  <c r="L13" i="4"/>
  <c r="L16" i="4"/>
  <c r="G16" i="4"/>
  <c r="I16" i="4" s="1"/>
  <c r="J16" i="4" s="1"/>
  <c r="I5" i="4"/>
  <c r="J5" i="4" s="1"/>
  <c r="P13" i="4" l="1"/>
  <c r="N34" i="4"/>
  <c r="K37" i="4"/>
  <c r="J37" i="4"/>
  <c r="M37" i="4"/>
  <c r="L37" i="4"/>
  <c r="O16" i="4"/>
  <c r="G37" i="4" s="1"/>
  <c r="P16" i="4"/>
  <c r="H37" i="4" s="1"/>
  <c r="P5" i="4"/>
  <c r="O5" i="4"/>
  <c r="J26" i="4" l="1"/>
  <c r="K26" i="4"/>
  <c r="L26" i="4"/>
  <c r="G26" i="4"/>
  <c r="H26" i="4"/>
  <c r="L4" i="4"/>
  <c r="L17" i="4"/>
  <c r="I4" i="4"/>
  <c r="J4" i="4" s="1"/>
  <c r="M38" i="4" l="1"/>
  <c r="J38" i="4"/>
  <c r="K38" i="4"/>
  <c r="L38" i="4"/>
  <c r="K25" i="4"/>
  <c r="O17" i="4"/>
  <c r="G38" i="4" s="1"/>
  <c r="P17" i="4"/>
  <c r="H38" i="4" s="1"/>
  <c r="M25" i="4"/>
  <c r="I3" i="4"/>
  <c r="J3" i="4" s="1"/>
  <c r="M24" i="4" s="1"/>
  <c r="K24" i="4" l="1"/>
  <c r="J24" i="4"/>
  <c r="P3" i="4"/>
  <c r="H24" i="4" s="1"/>
  <c r="O3" i="4"/>
  <c r="G24" i="4" s="1"/>
  <c r="L24" i="4"/>
  <c r="P4" i="4" l="1"/>
  <c r="H25" i="4" s="1"/>
  <c r="L25" i="4"/>
  <c r="J25" i="4"/>
  <c r="O4" i="4"/>
  <c r="G25" i="4" s="1"/>
  <c r="H34" i="4" l="1"/>
  <c r="J34" i="4"/>
  <c r="K34" i="4"/>
  <c r="M34" i="4"/>
  <c r="O13" i="4"/>
  <c r="G34" i="4" s="1"/>
  <c r="L34" i="4"/>
</calcChain>
</file>

<file path=xl/sharedStrings.xml><?xml version="1.0" encoding="utf-8"?>
<sst xmlns="http://schemas.openxmlformats.org/spreadsheetml/2006/main" count="183" uniqueCount="108">
  <si>
    <t>MEETS</t>
  </si>
  <si>
    <t>DATES</t>
  </si>
  <si>
    <t>TOTAL NIGHTS</t>
  </si>
  <si>
    <t>LOCATION</t>
  </si>
  <si>
    <t>LODGING</t>
  </si>
  <si>
    <t>ADD TAX</t>
  </si>
  <si>
    <t>M&amp;I</t>
  </si>
  <si>
    <t>DAILY TOTAL</t>
  </si>
  <si>
    <t>NET DAILY TOTAL</t>
  </si>
  <si>
    <t>NET AIRFARE</t>
  </si>
  <si>
    <t xml:space="preserve">% </t>
  </si>
  <si>
    <t>MIN TOTAL</t>
  </si>
  <si>
    <t>MAX TOTAL</t>
  </si>
  <si>
    <t>TOTAL DAYS</t>
  </si>
  <si>
    <t>NIGHTS</t>
  </si>
  <si>
    <t>2 nights</t>
  </si>
  <si>
    <t>3 nights</t>
  </si>
  <si>
    <t>4 nights</t>
  </si>
  <si>
    <t>5 nights</t>
  </si>
  <si>
    <t>6 nights</t>
  </si>
  <si>
    <t>REIMBURSEMENTS</t>
  </si>
  <si>
    <r>
      <t>AIRFARE</t>
    </r>
    <r>
      <rPr>
        <b/>
        <sz val="10"/>
        <rFont val="Calibri"/>
        <family val="2"/>
      </rPr>
      <t>*</t>
    </r>
  </si>
  <si>
    <t>MIN</t>
  </si>
  <si>
    <t>TOTAL</t>
  </si>
  <si>
    <t>MAX</t>
  </si>
  <si>
    <t>SINGLE</t>
  </si>
  <si>
    <t>NOTE: Reimbursement cannot exceed amount expended on Lodging and Airfare/mileage and Meals and Incidentals rate.</t>
  </si>
  <si>
    <t xml:space="preserve">FULL </t>
  </si>
  <si>
    <t>REIMBURSEMENT DATE</t>
  </si>
  <si>
    <t>TYR Pro Swim Series</t>
  </si>
  <si>
    <t>Open Water National and Junior National Championships</t>
  </si>
  <si>
    <t>Westmont, Ill.</t>
  </si>
  <si>
    <t>Toyota U.S. Open (25y)</t>
  </si>
  <si>
    <t>Irvine, Calif.</t>
  </si>
  <si>
    <t>Speedo Winter Juniors East</t>
  </si>
  <si>
    <t>Speedo Winter Juniors West</t>
  </si>
  <si>
    <t>7 nights</t>
  </si>
  <si>
    <t>8 nights</t>
  </si>
  <si>
    <t>9 nights</t>
  </si>
  <si>
    <t>10 nights</t>
  </si>
  <si>
    <t>11 nights</t>
  </si>
  <si>
    <t>Per Gulf Swimmings Rules &amp; Regulations</t>
  </si>
  <si>
    <t>GENERAL TRAVEL WITHIN THE GULF SWIMMING LSC</t>
  </si>
  <si>
    <t>The following guidelines will apply when conducting Gulf Business within the LSC.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</si>
  <si>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No reimbursement when attending Gulf Swimming scheduled meetings, i.e. Board of Directors, House of Delegates and regular TPC meetings or </t>
    </r>
    <r>
      <rPr>
        <sz val="10"/>
        <color rgb="FFFF0000"/>
        <rFont val="Arial"/>
        <family val="2"/>
      </rPr>
      <t>any Swim Meet</t>
    </r>
    <r>
      <rPr>
        <sz val="10"/>
        <color theme="1"/>
        <rFont val="Arial"/>
        <family val="2"/>
      </rPr>
      <t xml:space="preserve"> unless included on Athlete Meet Reimbursements.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</si>
  <si>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Mileage reimbursement will be available when traveling on Gulf Business when attending special meetings or when traveling is required to carry out assigned duties.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</si>
  <si>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No mileage reimbursements will be made if the person is receiving a stipend from Gulf Swimming for the event.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</si>
  <si>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If the meeting is a breakfast or lunch meeting, reasonable meal expenses will be approved.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</si>
  <si>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No meal reimbursement or Gulf per diem will be available when traveling to USA Swimming workshops where a per diem is given by USA Swimming.</t>
    </r>
  </si>
  <si>
    <t>OFFICIALS REIMBURSEMENT FOR NATIONAL MEETS FROM 1/1/2025 TO 12/31/2025</t>
  </si>
  <si>
    <t>OFFICIAL REIMBURSEMENT FOR NATIONAL MEETS FROM 1/1/2025 TO 12/31/2025</t>
  </si>
  <si>
    <t>12/11-14/2025</t>
  </si>
  <si>
    <t>3/5-8/2025</t>
  </si>
  <si>
    <t>4/2-5/2025</t>
  </si>
  <si>
    <t>Sacramento, CA</t>
  </si>
  <si>
    <t>4/4-6/2025</t>
  </si>
  <si>
    <t>4/30-5/3/2025</t>
  </si>
  <si>
    <t>Ft Lauderdale, FL</t>
  </si>
  <si>
    <t>National Championship</t>
  </si>
  <si>
    <t>6/3-7/2025</t>
  </si>
  <si>
    <t>Indianapolis, IN</t>
  </si>
  <si>
    <t>Speedo Junior Nationals</t>
  </si>
  <si>
    <t>7/30-8/3/2025</t>
  </si>
  <si>
    <t>Futures</t>
  </si>
  <si>
    <t>7/23-26/2025</t>
  </si>
  <si>
    <t>Justin, TX</t>
  </si>
  <si>
    <t>12/3-6/2025</t>
  </si>
  <si>
    <t>Austin, TX</t>
  </si>
  <si>
    <t>Sarasota, FL</t>
  </si>
  <si>
    <t>#</t>
  </si>
  <si>
    <t>Greensboro, NC</t>
  </si>
  <si>
    <t>Madison, WI</t>
  </si>
  <si>
    <t>Ocala, FL</t>
  </si>
  <si>
    <t>Futures (5 Venues)</t>
  </si>
  <si>
    <t>Sectionals (13 Venues)</t>
  </si>
  <si>
    <t>Various</t>
  </si>
  <si>
    <t>Sectionals Locations and Dates</t>
  </si>
  <si>
    <t>Speedo Sectionals - Plantation, FL</t>
  </si>
  <si>
    <t>Meet</t>
  </si>
  <si>
    <t>02/13/2025 - 02/16/2025</t>
  </si>
  <si>
    <t>Speedo Sectionals - Roseville, CA</t>
  </si>
  <si>
    <t>02/27/2025 - 03/02/2025</t>
  </si>
  <si>
    <t>Speedo Sectionals - Carlsbad, CA</t>
  </si>
  <si>
    <t>Speedo Sectionals - Cary, NC</t>
  </si>
  <si>
    <t>03/06/2025 - 03/09/2025</t>
  </si>
  <si>
    <t>Speedo Sectionals - Justin, TX</t>
  </si>
  <si>
    <t>Speedo Sectionals - Rochester, MN</t>
  </si>
  <si>
    <t>03/13/2025 - 03/16/2025</t>
  </si>
  <si>
    <t>Speedo Sectionals - Columbia, MO</t>
  </si>
  <si>
    <t>Speedo Sectionals - Boise, ID</t>
  </si>
  <si>
    <t>National Meet</t>
  </si>
  <si>
    <t>Speedo Sectionals - Ithaca, NY</t>
  </si>
  <si>
    <t>03/27/2025 - 03/30/2025</t>
  </si>
  <si>
    <t>Speedo Sectionals - Indianapolis, IN</t>
  </si>
  <si>
    <t>Speedo Sectionals - Christiansburg, VA</t>
  </si>
  <si>
    <t>Speedo Sectionals - Buffalo, NY</t>
  </si>
  <si>
    <t>Speedo Sectionals - Austin, TX</t>
  </si>
  <si>
    <t>Sectionals (13 Venues - See next page)</t>
  </si>
  <si>
    <t>31 days from End</t>
  </si>
  <si>
    <t>NOTE</t>
  </si>
  <si>
    <t>The reimbursement for all Future meets is based on the</t>
  </si>
  <si>
    <t>Justin, TX Venue.</t>
  </si>
  <si>
    <t>Various- See page 2</t>
  </si>
  <si>
    <t>TYR Summer Championship</t>
  </si>
  <si>
    <t>8/5-8/2025</t>
  </si>
  <si>
    <t>12/10-13/2025</t>
  </si>
  <si>
    <t>*</t>
  </si>
  <si>
    <t>* Max mileage allowance - 332 Round Trip @ 0.70/mile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</si>
</sst>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"/>
    <numFmt numFmtId="165" formatCode="&quot;$&quot;#,##0"/>
    <numFmt numFmtId="166" formatCode="m/d;@"/>
    <numFmt numFmtId="167" formatCode="m/d/yy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40">
    <xf numFmtId="164" fontId="0" fillId="0" borderId="0" xfId="0"/>
    <xf numFmtId="164" fontId="1" fillId="0" borderId="0" xfId="0" applyFont="1" applyAlignment="1">
      <alignment horizontal="centerContinuous"/>
    </xf>
    <xf numFmtId="164" fontId="0" fillId="0" borderId="0" xfId="0" applyAlignment="1">
      <alignment horizontal="centerContinuous"/>
    </xf>
    <xf numFmtId="164" fontId="1" fillId="0" borderId="0" xfId="0" applyFont="1" applyAlignment="1">
      <alignment horizontal="center" wrapText="1"/>
    </xf>
    <xf numFmtId="164" fontId="2" fillId="0" borderId="0" xfId="0" applyFont="1"/>
    <xf numFmtId="164" fontId="4" fillId="0" borderId="0" xfId="0" applyFont="1"/>
    <xf numFmtId="4" fontId="0" fillId="0" borderId="0" xfId="0" applyNumberFormat="1"/>
    <xf numFmtId="3" fontId="5" fillId="0" borderId="0" xfId="0" applyNumberFormat="1" applyFont="1" applyAlignment="1">
      <alignment horizontal="center"/>
    </xf>
    <xf numFmtId="166" fontId="5" fillId="0" borderId="0" xfId="0" quotePrefix="1" applyNumberFormat="1" applyFont="1" applyAlignment="1">
      <alignment horizontal="left"/>
    </xf>
    <xf numFmtId="164" fontId="5" fillId="0" borderId="0" xfId="0" applyFont="1"/>
    <xf numFmtId="164" fontId="5" fillId="0" borderId="0" xfId="0" applyFont="1" applyAlignment="1">
      <alignment horizontal="center"/>
    </xf>
    <xf numFmtId="2" fontId="5" fillId="0" borderId="0" xfId="0" applyNumberFormat="1" applyFont="1"/>
    <xf numFmtId="1" fontId="5" fillId="0" borderId="0" xfId="0" applyNumberFormat="1" applyFont="1"/>
    <xf numFmtId="165" fontId="0" fillId="0" borderId="0" xfId="0" applyNumberFormat="1"/>
    <xf numFmtId="165" fontId="5" fillId="0" borderId="0" xfId="0" applyNumberFormat="1" applyFont="1"/>
    <xf numFmtId="0" fontId="1" fillId="0" borderId="0" xfId="0" applyNumberFormat="1" applyFont="1" applyAlignment="1">
      <alignment horizontal="centerContinuous" vertical="top"/>
    </xf>
    <xf numFmtId="164" fontId="0" fillId="0" borderId="0" xfId="0" applyAlignment="1">
      <alignment horizontal="center"/>
    </xf>
    <xf numFmtId="14" fontId="0" fillId="0" borderId="0" xfId="0" applyNumberFormat="1"/>
    <xf numFmtId="164" fontId="10" fillId="0" borderId="0" xfId="0" applyFont="1"/>
    <xf numFmtId="3" fontId="5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horizontal="center"/>
    </xf>
    <xf numFmtId="165" fontId="11" fillId="0" borderId="0" xfId="0" applyNumberFormat="1" applyFont="1"/>
    <xf numFmtId="3" fontId="5" fillId="0" borderId="0" xfId="0" applyNumberFormat="1" applyFont="1"/>
    <xf numFmtId="164" fontId="5" fillId="0" borderId="0" xfId="0" applyFont="1" applyAlignment="1">
      <alignment horizontal="center" vertical="center"/>
    </xf>
    <xf numFmtId="164" fontId="0" fillId="0" borderId="0" xfId="0" applyAlignment="1">
      <alignment horizontal="center" vertical="center"/>
    </xf>
    <xf numFmtId="164" fontId="12" fillId="0" borderId="0" xfId="0" applyFont="1" applyAlignment="1">
      <alignment horizontal="center"/>
    </xf>
    <xf numFmtId="167" fontId="8" fillId="0" borderId="0" xfId="0" quotePrefix="1" applyNumberFormat="1" applyFont="1" applyAlignment="1">
      <alignment horizontal="center" vertical="center"/>
    </xf>
    <xf numFmtId="164" fontId="2" fillId="0" borderId="0" xfId="0" applyFont="1" applyAlignment="1">
      <alignment horizontal="center" vertical="center"/>
    </xf>
    <xf numFmtId="164" fontId="13" fillId="0" borderId="0" xfId="0" applyFont="1" applyAlignment="1">
      <alignment horizontal="center" wrapText="1"/>
    </xf>
    <xf numFmtId="3" fontId="0" fillId="0" borderId="0" xfId="0" applyNumberFormat="1"/>
    <xf numFmtId="164" fontId="14" fillId="0" borderId="0" xfId="0" applyFont="1" applyAlignment="1">
      <alignment horizontal="left" vertical="center" indent="1"/>
    </xf>
    <xf numFmtId="164" fontId="15" fillId="0" borderId="0" xfId="0" applyFont="1" applyAlignment="1">
      <alignment horizontal="left" vertical="center" indent="1"/>
    </xf>
    <xf numFmtId="164" fontId="15" fillId="0" borderId="0" xfId="0" applyFont="1" applyAlignment="1">
      <alignment horizontal="left" vertical="center" indent="3"/>
    </xf>
    <xf numFmtId="3" fontId="0" fillId="0" borderId="0" xfId="0" applyNumberFormat="1" applyAlignment="1">
      <alignment horizontal="center"/>
    </xf>
    <xf numFmtId="164" fontId="17" fillId="0" borderId="0" xfId="0" applyFont="1"/>
    <xf numFmtId="14" fontId="7" fillId="0" borderId="0" xfId="0" applyNumberFormat="1" applyFont="1" applyAlignment="1">
      <alignment horizontal="centerContinuous" vertical="top"/>
    </xf>
    <xf numFmtId="167" fontId="5" fillId="0" borderId="0" xfId="0" applyNumberFormat="1" applyFont="1"/>
    <xf numFmtId="14" fontId="8" fillId="0" borderId="0" xfId="0" quotePrefix="1" applyNumberFormat="1" applyFont="1" applyAlignment="1">
      <alignment horizontal="center"/>
    </xf>
    <xf numFmtId="167" fontId="8" fillId="0" borderId="0" xfId="0" quotePrefix="1" applyNumberFormat="1" applyFont="1" applyAlignment="1">
      <alignment horizontal="center"/>
    </xf>
    <xf numFmtId="14" fontId="8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82"/>
  <sheetViews>
    <sheetView tabSelected="1" topLeftCell="B1" workbookViewId="0">
      <selection activeCell="H20" sqref="H20"/>
    </sheetView>
  </sheetViews>
  <sheetFormatPr defaultRowHeight="14.5" x14ac:dyDescent="0.35"/>
  <cols>
    <col min="1" max="1" width="41.36328125" customWidth="1"/>
    <col min="2" max="2" width="14.6328125" bestFit="1" customWidth="1"/>
    <col min="3" max="3" width="13.08984375" customWidth="1"/>
    <col min="4" max="4" width="17.81640625" bestFit="1" customWidth="1"/>
    <col min="5" max="5" width="14.453125" customWidth="1"/>
    <col min="6" max="6" width="15.1796875" customWidth="1"/>
    <col min="7" max="7" width="7.54296875" bestFit="1" customWidth="1"/>
    <col min="8" max="10" width="7.453125" bestFit="1" customWidth="1"/>
    <col min="11" max="11" width="9.6328125" bestFit="1" customWidth="1"/>
    <col min="12" max="12" width="8.81640625" bestFit="1" customWidth="1"/>
    <col min="13" max="13" width="6.6328125" customWidth="1"/>
    <col min="14" max="14" width="7.08984375" bestFit="1" customWidth="1"/>
    <col min="15" max="16" width="7.453125" bestFit="1" customWidth="1"/>
    <col min="17" max="17" width="7.08984375" bestFit="1" customWidth="1"/>
    <col min="18" max="19" width="8.08984375" bestFit="1" customWidth="1"/>
  </cols>
  <sheetData>
    <row r="1" spans="1:18" x14ac:dyDescent="0.35">
      <c r="A1" s="1" t="s">
        <v>49</v>
      </c>
      <c r="B1" s="2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5">
        <v>45938</v>
      </c>
      <c r="O1" s="2"/>
    </row>
    <row r="2" spans="1:18" ht="39.5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25</v>
      </c>
      <c r="H2" s="3" t="s">
        <v>6</v>
      </c>
      <c r="I2" s="3" t="s">
        <v>7</v>
      </c>
      <c r="J2" s="3" t="s">
        <v>8</v>
      </c>
      <c r="K2" s="3" t="s">
        <v>21</v>
      </c>
      <c r="L2" s="3" t="s">
        <v>9</v>
      </c>
      <c r="N2" s="3" t="s">
        <v>10</v>
      </c>
      <c r="O2" s="3" t="s">
        <v>11</v>
      </c>
      <c r="P2" s="3" t="s">
        <v>12</v>
      </c>
    </row>
    <row r="3" spans="1:18" ht="15.5" x14ac:dyDescent="0.35">
      <c r="A3" t="s">
        <v>29</v>
      </c>
      <c r="B3" s="18" t="s">
        <v>52</v>
      </c>
      <c r="C3" s="7">
        <v>5</v>
      </c>
      <c r="D3" t="s">
        <v>31</v>
      </c>
      <c r="E3" s="23">
        <v>115</v>
      </c>
      <c r="F3" s="9">
        <f t="shared" ref="F3:F5" si="0">(E3*0.15)+E3</f>
        <v>132.25</v>
      </c>
      <c r="G3" s="14">
        <f t="shared" ref="G3:G5" si="1">F3</f>
        <v>132.25</v>
      </c>
      <c r="H3" s="23">
        <v>80</v>
      </c>
      <c r="I3" s="14">
        <f t="shared" ref="I3:I8" si="2">(G3+H3)</f>
        <v>212.25</v>
      </c>
      <c r="J3" s="12">
        <f t="shared" ref="J3:J17" si="3">I3*N3</f>
        <v>180.41249999999999</v>
      </c>
      <c r="K3" s="14">
        <v>519</v>
      </c>
      <c r="L3" s="14">
        <f>K3*N3</f>
        <v>441.15</v>
      </c>
      <c r="N3" s="11">
        <v>0.85</v>
      </c>
      <c r="O3" s="9">
        <f t="shared" ref="O3" si="4">(2*$J3)+$L3</f>
        <v>801.97499999999991</v>
      </c>
      <c r="P3" s="9">
        <f t="shared" ref="P3" si="5">($C3*$J3)+$L3</f>
        <v>1343.2125000000001</v>
      </c>
    </row>
    <row r="4" spans="1:18" ht="15.5" x14ac:dyDescent="0.35">
      <c r="A4" t="s">
        <v>29</v>
      </c>
      <c r="B4" s="18" t="s">
        <v>53</v>
      </c>
      <c r="C4" s="7">
        <v>5</v>
      </c>
      <c r="D4" t="s">
        <v>54</v>
      </c>
      <c r="E4" s="23">
        <v>150</v>
      </c>
      <c r="F4" s="9">
        <f t="shared" si="0"/>
        <v>172.5</v>
      </c>
      <c r="G4" s="14">
        <f t="shared" si="1"/>
        <v>172.5</v>
      </c>
      <c r="H4" s="23">
        <v>86</v>
      </c>
      <c r="I4" s="14">
        <f>(G4+H4)</f>
        <v>258.5</v>
      </c>
      <c r="J4" s="12">
        <f>I4*N4</f>
        <v>219.72499999999999</v>
      </c>
      <c r="K4" s="14">
        <v>789</v>
      </c>
      <c r="L4" s="14">
        <f>K4*N4</f>
        <v>670.65</v>
      </c>
      <c r="M4" s="34"/>
      <c r="N4" s="11">
        <v>0.85</v>
      </c>
      <c r="O4" s="9">
        <f>(2*$J4)+$L4</f>
        <v>1110.0999999999999</v>
      </c>
      <c r="P4" s="9">
        <f>($C4*$J4)+$L4</f>
        <v>1769.2750000000001</v>
      </c>
      <c r="R4" s="6"/>
    </row>
    <row r="5" spans="1:18" ht="15.5" x14ac:dyDescent="0.35">
      <c r="A5" t="s">
        <v>30</v>
      </c>
      <c r="B5" s="18" t="s">
        <v>55</v>
      </c>
      <c r="C5" s="7">
        <v>4</v>
      </c>
      <c r="D5" t="s">
        <v>68</v>
      </c>
      <c r="E5" s="24">
        <v>205</v>
      </c>
      <c r="F5" s="22">
        <f t="shared" si="0"/>
        <v>235.75</v>
      </c>
      <c r="G5" s="14">
        <f t="shared" si="1"/>
        <v>235.75</v>
      </c>
      <c r="H5" s="24">
        <v>69</v>
      </c>
      <c r="I5" s="14">
        <f>(G5+H5)</f>
        <v>304.75</v>
      </c>
      <c r="J5" s="12">
        <f>I5*N5</f>
        <v>274.27500000000003</v>
      </c>
      <c r="K5" s="14">
        <v>405</v>
      </c>
      <c r="L5" s="14">
        <f>K5*N5</f>
        <v>364.5</v>
      </c>
      <c r="N5" s="6">
        <v>0.9</v>
      </c>
      <c r="O5" s="9">
        <f>(2*$J5)+$L5</f>
        <v>913.05000000000007</v>
      </c>
      <c r="P5" s="9">
        <f>($C5*$J5)+$L5</f>
        <v>1461.6000000000001</v>
      </c>
    </row>
    <row r="6" spans="1:18" x14ac:dyDescent="0.35">
      <c r="A6" t="s">
        <v>29</v>
      </c>
      <c r="B6" s="36" t="s">
        <v>56</v>
      </c>
      <c r="C6" s="7">
        <v>5</v>
      </c>
      <c r="D6" s="19" t="s">
        <v>57</v>
      </c>
      <c r="E6" s="23">
        <v>143</v>
      </c>
      <c r="F6" s="22">
        <f t="shared" ref="F6" si="6">(E6*0.15)+E6</f>
        <v>164.45</v>
      </c>
      <c r="G6" s="14">
        <f t="shared" ref="G6" si="7">F6</f>
        <v>164.45</v>
      </c>
      <c r="H6" s="23">
        <v>86</v>
      </c>
      <c r="I6" s="14">
        <f t="shared" si="2"/>
        <v>250.45</v>
      </c>
      <c r="J6" s="12">
        <f t="shared" si="3"/>
        <v>212.88249999999999</v>
      </c>
      <c r="K6" s="14">
        <v>577</v>
      </c>
      <c r="L6" s="14">
        <f t="shared" ref="L6:L16" si="8">K6*N6</f>
        <v>490.45</v>
      </c>
      <c r="N6" s="11">
        <v>0.85</v>
      </c>
      <c r="O6" s="9">
        <f>(2*$J6)+$L6</f>
        <v>916.21499999999992</v>
      </c>
      <c r="P6" s="9">
        <f t="shared" ref="P6:P18" si="9">($C6*$J6)+$L6</f>
        <v>1554.8625</v>
      </c>
    </row>
    <row r="7" spans="1:18" ht="15.5" x14ac:dyDescent="0.35">
      <c r="A7" s="18" t="s">
        <v>58</v>
      </c>
      <c r="B7" s="18" t="s">
        <v>59</v>
      </c>
      <c r="C7" s="7">
        <v>6</v>
      </c>
      <c r="D7" s="18" t="s">
        <v>60</v>
      </c>
      <c r="E7" s="24">
        <v>133</v>
      </c>
      <c r="F7" s="22">
        <f t="shared" ref="F7:F13" si="10">(E7*0.15)+E7</f>
        <v>152.94999999999999</v>
      </c>
      <c r="G7" s="14">
        <f t="shared" ref="G7:G13" si="11">F7</f>
        <v>152.94999999999999</v>
      </c>
      <c r="H7" s="24">
        <v>79</v>
      </c>
      <c r="I7" s="14">
        <f t="shared" si="2"/>
        <v>231.95</v>
      </c>
      <c r="J7" s="12">
        <f t="shared" si="3"/>
        <v>208.755</v>
      </c>
      <c r="K7" s="14">
        <v>653</v>
      </c>
      <c r="L7" s="14">
        <f>K7*N7</f>
        <v>587.70000000000005</v>
      </c>
      <c r="N7" s="11">
        <v>0.9</v>
      </c>
      <c r="O7" s="9">
        <f t="shared" ref="O7:O18" si="12">(2*$J7)+$L7</f>
        <v>1005.21</v>
      </c>
      <c r="P7" s="9">
        <f>($C7*$J7)+$L7</f>
        <v>1840.23</v>
      </c>
    </row>
    <row r="8" spans="1:18" ht="15.5" x14ac:dyDescent="0.35">
      <c r="A8" s="18" t="s">
        <v>63</v>
      </c>
      <c r="B8" s="18" t="s">
        <v>64</v>
      </c>
      <c r="C8" s="7">
        <v>5</v>
      </c>
      <c r="D8" s="18" t="s">
        <v>65</v>
      </c>
      <c r="E8" s="24">
        <v>110</v>
      </c>
      <c r="F8" s="22">
        <f t="shared" si="10"/>
        <v>126.5</v>
      </c>
      <c r="G8" s="14">
        <f t="shared" si="11"/>
        <v>126.5</v>
      </c>
      <c r="H8" s="24">
        <v>68</v>
      </c>
      <c r="I8" s="14">
        <f t="shared" si="2"/>
        <v>194.5</v>
      </c>
      <c r="J8" s="12">
        <f t="shared" si="3"/>
        <v>136.14999999999998</v>
      </c>
      <c r="K8" s="14">
        <v>393</v>
      </c>
      <c r="L8" s="14">
        <f>K8*N8</f>
        <v>275.09999999999997</v>
      </c>
      <c r="M8" t="s">
        <v>69</v>
      </c>
      <c r="N8" s="11">
        <v>0.7</v>
      </c>
      <c r="O8" s="9">
        <f t="shared" si="12"/>
        <v>547.39999999999986</v>
      </c>
      <c r="P8" s="9">
        <f>($C8*$J8)+$L8</f>
        <v>955.84999999999991</v>
      </c>
    </row>
    <row r="9" spans="1:18" ht="15.5" x14ac:dyDescent="0.35">
      <c r="A9" s="18"/>
      <c r="B9" s="18"/>
      <c r="C9" s="7"/>
      <c r="D9" s="18" t="s">
        <v>70</v>
      </c>
      <c r="E9" s="24"/>
      <c r="F9" s="22"/>
      <c r="G9" s="14"/>
      <c r="H9" s="24"/>
      <c r="I9" s="14"/>
      <c r="J9" s="12"/>
      <c r="K9" s="14"/>
      <c r="L9" s="14"/>
      <c r="M9" t="s">
        <v>99</v>
      </c>
      <c r="N9" s="11"/>
      <c r="O9" s="9">
        <v>547.39999999999986</v>
      </c>
      <c r="P9" s="9">
        <v>955.84999999999991</v>
      </c>
    </row>
    <row r="10" spans="1:18" ht="15.5" x14ac:dyDescent="0.35">
      <c r="A10" s="18"/>
      <c r="B10" s="18"/>
      <c r="C10" s="7"/>
      <c r="D10" s="18" t="s">
        <v>71</v>
      </c>
      <c r="E10" s="24"/>
      <c r="F10" s="22"/>
      <c r="G10" s="14"/>
      <c r="H10" s="24"/>
      <c r="I10" s="14"/>
      <c r="J10" s="12"/>
      <c r="K10" s="14"/>
      <c r="L10" s="14"/>
      <c r="M10" t="s">
        <v>99</v>
      </c>
      <c r="N10" s="11"/>
      <c r="O10" s="9">
        <v>547.39999999999986</v>
      </c>
      <c r="P10" s="9">
        <v>955.84999999999991</v>
      </c>
    </row>
    <row r="11" spans="1:18" ht="15.5" x14ac:dyDescent="0.35">
      <c r="A11" s="18"/>
      <c r="B11" s="18"/>
      <c r="C11" s="7"/>
      <c r="D11" s="18" t="s">
        <v>72</v>
      </c>
      <c r="E11" s="24"/>
      <c r="F11" s="22"/>
      <c r="G11" s="14"/>
      <c r="H11" s="24"/>
      <c r="I11" s="14"/>
      <c r="J11" s="12"/>
      <c r="K11" s="14"/>
      <c r="L11" s="14"/>
      <c r="M11" t="s">
        <v>99</v>
      </c>
      <c r="N11" s="11"/>
      <c r="O11" s="9">
        <v>547.39999999999986</v>
      </c>
      <c r="P11" s="9">
        <v>955.84999999999991</v>
      </c>
    </row>
    <row r="12" spans="1:18" ht="15.5" x14ac:dyDescent="0.35">
      <c r="A12" s="18"/>
      <c r="B12" s="18"/>
      <c r="C12" s="7"/>
      <c r="D12" s="18" t="s">
        <v>54</v>
      </c>
      <c r="E12" s="24"/>
      <c r="F12" s="22"/>
      <c r="G12" s="14"/>
      <c r="H12" s="24"/>
      <c r="I12" s="14"/>
      <c r="J12" s="12"/>
      <c r="K12" s="14"/>
      <c r="L12" s="14"/>
      <c r="M12" t="s">
        <v>99</v>
      </c>
      <c r="N12" s="11"/>
      <c r="O12" s="9">
        <v>547.39999999999986</v>
      </c>
      <c r="P12" s="9">
        <v>955.84999999999991</v>
      </c>
    </row>
    <row r="13" spans="1:18" ht="15.5" x14ac:dyDescent="0.35">
      <c r="A13" t="s">
        <v>61</v>
      </c>
      <c r="B13" s="18" t="s">
        <v>62</v>
      </c>
      <c r="C13" s="7">
        <v>6</v>
      </c>
      <c r="D13" s="18" t="s">
        <v>33</v>
      </c>
      <c r="E13" s="24">
        <v>191</v>
      </c>
      <c r="F13" s="22">
        <f t="shared" si="10"/>
        <v>219.65</v>
      </c>
      <c r="G13" s="14">
        <f t="shared" si="11"/>
        <v>219.65</v>
      </c>
      <c r="H13" s="24">
        <v>86</v>
      </c>
      <c r="I13" s="14">
        <f>(G13+H13)</f>
        <v>305.64999999999998</v>
      </c>
      <c r="J13" s="12">
        <f t="shared" si="3"/>
        <v>259.80249999999995</v>
      </c>
      <c r="K13" s="14">
        <v>492</v>
      </c>
      <c r="L13" s="14">
        <f t="shared" si="8"/>
        <v>418.2</v>
      </c>
      <c r="N13" s="11">
        <v>0.85</v>
      </c>
      <c r="O13" s="9">
        <f t="shared" si="12"/>
        <v>937.80499999999984</v>
      </c>
      <c r="P13" s="9">
        <f>($C13*$J13)+$L13</f>
        <v>1977.0149999999996</v>
      </c>
    </row>
    <row r="14" spans="1:18" ht="15.5" x14ac:dyDescent="0.35">
      <c r="A14" t="s">
        <v>103</v>
      </c>
      <c r="B14" s="18" t="s">
        <v>104</v>
      </c>
      <c r="C14" s="7">
        <v>5</v>
      </c>
      <c r="D14" s="18" t="s">
        <v>33</v>
      </c>
      <c r="E14" s="24">
        <v>191</v>
      </c>
      <c r="F14" s="22">
        <f t="shared" ref="F14" si="13">(E14*0.15)+E14</f>
        <v>219.65</v>
      </c>
      <c r="G14" s="14">
        <f t="shared" ref="G14" si="14">F14</f>
        <v>219.65</v>
      </c>
      <c r="H14" s="24">
        <v>86</v>
      </c>
      <c r="I14" s="14">
        <f>(G14+H14)</f>
        <v>305.64999999999998</v>
      </c>
      <c r="J14" s="12">
        <f t="shared" ref="J14" si="15">I14*N14</f>
        <v>259.80249999999995</v>
      </c>
      <c r="K14" s="14">
        <v>492</v>
      </c>
      <c r="L14" s="14">
        <f t="shared" ref="L14" si="16">K14*N14</f>
        <v>418.2</v>
      </c>
      <c r="N14" s="11">
        <v>0.85</v>
      </c>
      <c r="O14" s="9">
        <f>(2*$J14)+$L14</f>
        <v>937.80499999999984</v>
      </c>
      <c r="P14" s="9">
        <f>($C14*$J14)+$L14</f>
        <v>1717.2124999999999</v>
      </c>
    </row>
    <row r="15" spans="1:18" ht="15.5" x14ac:dyDescent="0.35">
      <c r="A15" t="s">
        <v>97</v>
      </c>
      <c r="B15" s="18" t="s">
        <v>75</v>
      </c>
      <c r="C15" s="7"/>
      <c r="D15" s="18" t="s">
        <v>102</v>
      </c>
      <c r="E15" s="24"/>
      <c r="F15" s="22"/>
      <c r="G15" s="14"/>
      <c r="H15" s="24"/>
      <c r="I15" s="14"/>
      <c r="J15" s="12"/>
      <c r="K15" s="14"/>
      <c r="L15" s="14"/>
      <c r="N15" s="11"/>
      <c r="O15" s="9">
        <v>400</v>
      </c>
      <c r="P15" s="9">
        <v>400</v>
      </c>
    </row>
    <row r="16" spans="1:18" ht="15.5" x14ac:dyDescent="0.35">
      <c r="A16" t="s">
        <v>32</v>
      </c>
      <c r="B16" s="18" t="s">
        <v>66</v>
      </c>
      <c r="C16" s="7">
        <v>5</v>
      </c>
      <c r="D16" s="18" t="s">
        <v>67</v>
      </c>
      <c r="E16" s="23">
        <v>173</v>
      </c>
      <c r="F16" s="9">
        <f t="shared" ref="F16:F17" si="17">(E16*0.15)+E16</f>
        <v>198.95</v>
      </c>
      <c r="G16" s="14">
        <f t="shared" ref="G16:G17" si="18">F16</f>
        <v>198.95</v>
      </c>
      <c r="H16" s="23">
        <v>80</v>
      </c>
      <c r="I16" s="14">
        <f>(G16+H16)</f>
        <v>278.95</v>
      </c>
      <c r="J16" s="12">
        <f t="shared" si="3"/>
        <v>251.05500000000001</v>
      </c>
      <c r="K16" s="21">
        <v>232</v>
      </c>
      <c r="L16" s="14">
        <f t="shared" si="8"/>
        <v>208.8</v>
      </c>
      <c r="M16" t="s">
        <v>106</v>
      </c>
      <c r="N16" s="11">
        <v>0.9</v>
      </c>
      <c r="O16" s="9">
        <f>(2*$J16)+$L16</f>
        <v>710.91000000000008</v>
      </c>
      <c r="P16" s="9">
        <f t="shared" si="9"/>
        <v>1464.075</v>
      </c>
    </row>
    <row r="17" spans="1:19" ht="15.5" x14ac:dyDescent="0.35">
      <c r="A17" t="s">
        <v>34</v>
      </c>
      <c r="B17" s="18" t="s">
        <v>105</v>
      </c>
      <c r="C17" s="7">
        <v>5</v>
      </c>
      <c r="D17" s="18" t="s">
        <v>60</v>
      </c>
      <c r="E17" s="23">
        <v>133</v>
      </c>
      <c r="F17" s="9">
        <f t="shared" si="17"/>
        <v>152.94999999999999</v>
      </c>
      <c r="G17" s="12">
        <f t="shared" si="18"/>
        <v>152.94999999999999</v>
      </c>
      <c r="H17" s="23">
        <v>80</v>
      </c>
      <c r="I17" s="14">
        <f>(G17+H17)</f>
        <v>232.95</v>
      </c>
      <c r="J17" s="12">
        <f t="shared" si="3"/>
        <v>198.00749999999999</v>
      </c>
      <c r="K17" s="14">
        <v>630</v>
      </c>
      <c r="L17" s="14">
        <f>K17*N17</f>
        <v>535.5</v>
      </c>
      <c r="N17" s="11">
        <v>0.85</v>
      </c>
      <c r="O17" s="9">
        <f t="shared" si="12"/>
        <v>931.51499999999999</v>
      </c>
      <c r="P17" s="9">
        <f t="shared" si="9"/>
        <v>1525.5374999999999</v>
      </c>
    </row>
    <row r="18" spans="1:19" ht="15.5" x14ac:dyDescent="0.35">
      <c r="A18" t="s">
        <v>35</v>
      </c>
      <c r="B18" s="18" t="s">
        <v>105</v>
      </c>
      <c r="C18" s="7">
        <v>5</v>
      </c>
      <c r="D18" s="18" t="s">
        <v>67</v>
      </c>
      <c r="E18" s="23">
        <v>173</v>
      </c>
      <c r="F18" s="9">
        <f t="shared" ref="F18" si="19">(E18*0.15)+E18</f>
        <v>198.95</v>
      </c>
      <c r="G18" s="12">
        <f t="shared" ref="G18" si="20">F18</f>
        <v>198.95</v>
      </c>
      <c r="H18" s="23">
        <v>80</v>
      </c>
      <c r="I18" s="14">
        <f>(G18+H18)</f>
        <v>278.95</v>
      </c>
      <c r="J18" s="12">
        <f t="shared" ref="J18" si="21">I18*N18</f>
        <v>237.10749999999999</v>
      </c>
      <c r="K18" s="14">
        <v>232</v>
      </c>
      <c r="L18" s="14">
        <f>K18*N18</f>
        <v>197.2</v>
      </c>
      <c r="M18" t="s">
        <v>106</v>
      </c>
      <c r="N18" s="11">
        <v>0.85</v>
      </c>
      <c r="O18" s="9">
        <f t="shared" si="12"/>
        <v>671.41499999999996</v>
      </c>
      <c r="P18" s="9">
        <f t="shared" si="9"/>
        <v>1382.7375</v>
      </c>
    </row>
    <row r="19" spans="1:19" x14ac:dyDescent="0.35">
      <c r="A19" s="9"/>
      <c r="B19" s="8"/>
      <c r="C19" s="7"/>
      <c r="D19" s="8"/>
      <c r="E19" s="10"/>
      <c r="F19" s="9"/>
      <c r="G19" s="12"/>
      <c r="H19" s="10"/>
      <c r="I19" s="14"/>
      <c r="J19" s="12"/>
      <c r="K19" s="14"/>
      <c r="L19" s="14"/>
      <c r="M19" s="9"/>
      <c r="N19" s="14" t="s">
        <v>107</v>
      </c>
      <c r="O19" s="9"/>
      <c r="P19" s="9"/>
    </row>
    <row r="20" spans="1:19" x14ac:dyDescent="0.35">
      <c r="A20" s="5" t="s">
        <v>20</v>
      </c>
      <c r="D20" s="2"/>
      <c r="E20" s="2"/>
      <c r="F20" s="2"/>
      <c r="G20" s="2"/>
      <c r="H20" s="2"/>
      <c r="I20" s="2"/>
      <c r="J20" s="2"/>
      <c r="K20" s="2"/>
      <c r="L20" s="2"/>
      <c r="M20" s="2" t="s">
        <v>99</v>
      </c>
      <c r="N20" t="s">
        <v>100</v>
      </c>
    </row>
    <row r="21" spans="1:19" x14ac:dyDescent="0.35">
      <c r="A21" s="15" t="s">
        <v>50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t="s">
        <v>101</v>
      </c>
    </row>
    <row r="22" spans="1:19" x14ac:dyDescent="0.35">
      <c r="B22" s="2"/>
      <c r="C22" s="25" t="s">
        <v>27</v>
      </c>
      <c r="D22" s="2"/>
      <c r="G22" s="16" t="s">
        <v>22</v>
      </c>
      <c r="H22" s="16" t="s">
        <v>24</v>
      </c>
      <c r="J22" s="4"/>
    </row>
    <row r="23" spans="1:19" ht="24.5" x14ac:dyDescent="0.35">
      <c r="A23" s="3" t="s">
        <v>0</v>
      </c>
      <c r="B23" s="3" t="s">
        <v>1</v>
      </c>
      <c r="C23" s="28" t="s">
        <v>28</v>
      </c>
      <c r="D23" s="16" t="s">
        <v>13</v>
      </c>
      <c r="E23" s="16" t="s">
        <v>14</v>
      </c>
      <c r="F23" t="s">
        <v>3</v>
      </c>
      <c r="G23" s="16" t="s">
        <v>23</v>
      </c>
      <c r="H23" s="16" t="s">
        <v>23</v>
      </c>
      <c r="J23" s="27" t="s">
        <v>15</v>
      </c>
      <c r="K23" s="27" t="s">
        <v>16</v>
      </c>
      <c r="L23" s="27" t="s">
        <v>17</v>
      </c>
      <c r="M23" s="27" t="s">
        <v>18</v>
      </c>
      <c r="N23" s="27" t="s">
        <v>19</v>
      </c>
      <c r="O23" s="27" t="s">
        <v>36</v>
      </c>
      <c r="P23" s="27" t="s">
        <v>37</v>
      </c>
      <c r="Q23" s="27" t="s">
        <v>38</v>
      </c>
      <c r="R23" s="27" t="s">
        <v>39</v>
      </c>
      <c r="S23" s="27" t="s">
        <v>40</v>
      </c>
    </row>
    <row r="24" spans="1:19" ht="15.5" x14ac:dyDescent="0.35">
      <c r="A24" t="s">
        <v>29</v>
      </c>
      <c r="B24" s="18" t="s">
        <v>52</v>
      </c>
      <c r="C24" s="20">
        <v>45755</v>
      </c>
      <c r="D24" s="33">
        <v>4</v>
      </c>
      <c r="E24" s="7">
        <v>5</v>
      </c>
      <c r="F24" t="s">
        <v>31</v>
      </c>
      <c r="G24">
        <f t="shared" ref="G24:H26" si="22">O3</f>
        <v>801.97499999999991</v>
      </c>
      <c r="H24">
        <f t="shared" si="22"/>
        <v>1343.2125000000001</v>
      </c>
      <c r="J24" s="13">
        <f t="shared" ref="J24:J29" si="23">2*J3+L3</f>
        <v>801.97499999999991</v>
      </c>
      <c r="K24" s="13">
        <f t="shared" ref="K24:K29" si="24">3*J3+L3</f>
        <v>982.38749999999993</v>
      </c>
      <c r="L24" s="13">
        <f>4*J3+L3</f>
        <v>1162.8</v>
      </c>
      <c r="M24" s="13">
        <f>5*J3+L3</f>
        <v>1343.2125000000001</v>
      </c>
      <c r="N24" s="13"/>
    </row>
    <row r="25" spans="1:19" ht="15.5" x14ac:dyDescent="0.35">
      <c r="A25" t="s">
        <v>29</v>
      </c>
      <c r="B25" s="18" t="s">
        <v>53</v>
      </c>
      <c r="C25" s="20">
        <v>45783</v>
      </c>
      <c r="D25" s="33">
        <v>4</v>
      </c>
      <c r="E25" s="7">
        <v>5</v>
      </c>
      <c r="F25" t="s">
        <v>54</v>
      </c>
      <c r="G25">
        <f t="shared" si="22"/>
        <v>1110.0999999999999</v>
      </c>
      <c r="H25">
        <f t="shared" si="22"/>
        <v>1769.2750000000001</v>
      </c>
      <c r="I25" s="13"/>
      <c r="J25" s="13">
        <f t="shared" si="23"/>
        <v>1110.0999999999999</v>
      </c>
      <c r="K25" s="13">
        <f t="shared" si="24"/>
        <v>1329.8249999999998</v>
      </c>
      <c r="L25" s="13">
        <f>4*J4+L4</f>
        <v>1549.55</v>
      </c>
      <c r="M25" s="13">
        <f>5*J4+L4</f>
        <v>1769.2750000000001</v>
      </c>
      <c r="N25" s="13"/>
      <c r="Q25" s="13"/>
    </row>
    <row r="26" spans="1:19" ht="15.5" x14ac:dyDescent="0.35">
      <c r="A26" t="s">
        <v>30</v>
      </c>
      <c r="B26" s="18" t="s">
        <v>55</v>
      </c>
      <c r="C26" s="26">
        <v>45784</v>
      </c>
      <c r="D26" s="33">
        <v>3</v>
      </c>
      <c r="E26" s="7">
        <v>4</v>
      </c>
      <c r="F26" t="s">
        <v>68</v>
      </c>
      <c r="G26">
        <f t="shared" si="22"/>
        <v>913.05000000000007</v>
      </c>
      <c r="H26">
        <f t="shared" si="22"/>
        <v>1461.6000000000001</v>
      </c>
      <c r="I26" s="13"/>
      <c r="J26" s="13">
        <f t="shared" si="23"/>
        <v>913.05000000000007</v>
      </c>
      <c r="K26" s="13">
        <f t="shared" si="24"/>
        <v>1187.325</v>
      </c>
      <c r="L26" s="13">
        <f>4*J5+L5</f>
        <v>1461.6000000000001</v>
      </c>
      <c r="M26" s="13"/>
      <c r="N26" s="13"/>
    </row>
    <row r="27" spans="1:19" x14ac:dyDescent="0.35">
      <c r="A27" t="s">
        <v>29</v>
      </c>
      <c r="B27" s="36" t="s">
        <v>56</v>
      </c>
      <c r="C27" s="26">
        <v>45811</v>
      </c>
      <c r="D27" s="33">
        <v>4</v>
      </c>
      <c r="E27" s="7">
        <v>5</v>
      </c>
      <c r="F27" s="19" t="s">
        <v>57</v>
      </c>
      <c r="G27">
        <f>O6</f>
        <v>916.21499999999992</v>
      </c>
      <c r="H27">
        <f t="shared" ref="H27" si="25">P6</f>
        <v>1554.8625</v>
      </c>
      <c r="I27" s="13"/>
      <c r="J27" s="13">
        <f t="shared" si="23"/>
        <v>916.21499999999992</v>
      </c>
      <c r="K27" s="13">
        <f t="shared" si="24"/>
        <v>1129.0975000000001</v>
      </c>
      <c r="L27" s="13">
        <f t="shared" ref="L27" si="26">4*J6+L6</f>
        <v>1341.98</v>
      </c>
      <c r="M27" s="13">
        <f>5*J6+L6</f>
        <v>1554.8625</v>
      </c>
      <c r="N27" s="13"/>
    </row>
    <row r="28" spans="1:19" ht="15.5" x14ac:dyDescent="0.35">
      <c r="A28" s="18" t="s">
        <v>58</v>
      </c>
      <c r="B28" s="18" t="s">
        <v>59</v>
      </c>
      <c r="C28" s="26">
        <v>45846</v>
      </c>
      <c r="D28" s="33">
        <v>5</v>
      </c>
      <c r="E28" s="7">
        <v>6</v>
      </c>
      <c r="F28" s="18" t="s">
        <v>60</v>
      </c>
      <c r="G28">
        <f>O7</f>
        <v>1005.21</v>
      </c>
      <c r="H28">
        <f>P7</f>
        <v>1840.23</v>
      </c>
      <c r="I28" s="13"/>
      <c r="J28" s="13">
        <f t="shared" si="23"/>
        <v>1005.21</v>
      </c>
      <c r="K28" s="13">
        <f t="shared" si="24"/>
        <v>1213.9650000000001</v>
      </c>
      <c r="L28" s="13">
        <f>4*J7+L7</f>
        <v>1422.72</v>
      </c>
      <c r="M28" s="13">
        <f>5*J7+L7</f>
        <v>1631.4750000000001</v>
      </c>
      <c r="N28" s="13">
        <f>6*J7+L7</f>
        <v>1840.23</v>
      </c>
    </row>
    <row r="29" spans="1:19" ht="15.5" x14ac:dyDescent="0.35">
      <c r="A29" s="18" t="s">
        <v>73</v>
      </c>
      <c r="B29" s="18" t="s">
        <v>64</v>
      </c>
      <c r="C29" s="26">
        <v>45894</v>
      </c>
      <c r="D29" s="33">
        <v>4</v>
      </c>
      <c r="E29" s="7">
        <v>5</v>
      </c>
      <c r="F29" s="18" t="s">
        <v>65</v>
      </c>
      <c r="G29">
        <f>O8</f>
        <v>547.39999999999986</v>
      </c>
      <c r="H29">
        <f>P8</f>
        <v>955.84999999999991</v>
      </c>
      <c r="I29" s="13"/>
      <c r="J29" s="13">
        <f t="shared" si="23"/>
        <v>547.39999999999986</v>
      </c>
      <c r="K29" s="13">
        <f t="shared" si="24"/>
        <v>683.55</v>
      </c>
      <c r="L29" s="13">
        <f>4*J8+L8</f>
        <v>819.69999999999982</v>
      </c>
      <c r="M29" s="13">
        <f>5*J8+L8</f>
        <v>955.84999999999991</v>
      </c>
      <c r="N29" s="13"/>
    </row>
    <row r="30" spans="1:19" ht="15.5" x14ac:dyDescent="0.35">
      <c r="A30" s="18"/>
      <c r="B30" s="18" t="s">
        <v>64</v>
      </c>
      <c r="C30" s="26">
        <v>45894</v>
      </c>
      <c r="D30" s="33">
        <v>4</v>
      </c>
      <c r="E30" s="7">
        <v>5</v>
      </c>
      <c r="F30" s="18" t="s">
        <v>70</v>
      </c>
      <c r="G30">
        <f t="shared" ref="G30:H30" si="27">O9</f>
        <v>547.39999999999986</v>
      </c>
      <c r="H30">
        <f t="shared" si="27"/>
        <v>955.84999999999991</v>
      </c>
      <c r="I30" s="13"/>
      <c r="J30" s="13">
        <v>547.39999999999986</v>
      </c>
      <c r="K30" s="13">
        <v>683.55</v>
      </c>
      <c r="L30" s="13">
        <v>819.69999999999982</v>
      </c>
      <c r="M30" s="13">
        <v>955.84999999999991</v>
      </c>
      <c r="N30" s="13"/>
    </row>
    <row r="31" spans="1:19" ht="15.5" x14ac:dyDescent="0.35">
      <c r="A31" s="18"/>
      <c r="B31" s="18" t="s">
        <v>64</v>
      </c>
      <c r="C31" s="26">
        <v>45894</v>
      </c>
      <c r="D31" s="33">
        <v>4</v>
      </c>
      <c r="E31" s="7">
        <v>5</v>
      </c>
      <c r="F31" s="18" t="s">
        <v>71</v>
      </c>
      <c r="G31">
        <f t="shared" ref="G31:H31" si="28">O10</f>
        <v>547.39999999999986</v>
      </c>
      <c r="H31">
        <f t="shared" si="28"/>
        <v>955.84999999999991</v>
      </c>
      <c r="I31" s="13"/>
      <c r="J31" s="13">
        <v>547.39999999999986</v>
      </c>
      <c r="K31" s="13">
        <v>683.55</v>
      </c>
      <c r="L31" s="13">
        <v>819.69999999999982</v>
      </c>
      <c r="M31" s="13">
        <v>955.84999999999991</v>
      </c>
      <c r="N31" s="13"/>
    </row>
    <row r="32" spans="1:19" ht="15.5" x14ac:dyDescent="0.35">
      <c r="A32" s="18"/>
      <c r="B32" s="18" t="s">
        <v>64</v>
      </c>
      <c r="C32" s="26">
        <v>45894</v>
      </c>
      <c r="D32" s="33">
        <v>4</v>
      </c>
      <c r="E32" s="7">
        <v>5</v>
      </c>
      <c r="F32" s="18" t="s">
        <v>72</v>
      </c>
      <c r="G32">
        <f t="shared" ref="G32:H32" si="29">O11</f>
        <v>547.39999999999986</v>
      </c>
      <c r="H32">
        <f t="shared" si="29"/>
        <v>955.84999999999991</v>
      </c>
      <c r="I32" s="13"/>
      <c r="J32" s="13">
        <v>547.39999999999986</v>
      </c>
      <c r="K32" s="13">
        <v>683.55</v>
      </c>
      <c r="L32" s="13">
        <v>819.69999999999982</v>
      </c>
      <c r="M32" s="13">
        <v>955.84999999999991</v>
      </c>
      <c r="N32" s="13"/>
    </row>
    <row r="33" spans="1:19" ht="15.5" x14ac:dyDescent="0.35">
      <c r="A33" s="18"/>
      <c r="B33" s="18" t="s">
        <v>64</v>
      </c>
      <c r="C33" s="26">
        <v>45894</v>
      </c>
      <c r="D33" s="33">
        <v>4</v>
      </c>
      <c r="E33" s="7">
        <v>5</v>
      </c>
      <c r="F33" s="18" t="s">
        <v>54</v>
      </c>
      <c r="G33">
        <f t="shared" ref="G33:H33" si="30">O12</f>
        <v>547.39999999999986</v>
      </c>
      <c r="H33">
        <f t="shared" si="30"/>
        <v>955.84999999999991</v>
      </c>
      <c r="I33" s="13"/>
      <c r="J33" s="13">
        <v>547.39999999999986</v>
      </c>
      <c r="K33" s="13">
        <v>683.55</v>
      </c>
      <c r="L33" s="13">
        <v>819.69999999999982</v>
      </c>
      <c r="M33" s="13">
        <v>955.84999999999991</v>
      </c>
      <c r="N33" s="13"/>
    </row>
    <row r="34" spans="1:19" ht="15.5" x14ac:dyDescent="0.35">
      <c r="A34" t="s">
        <v>61</v>
      </c>
      <c r="B34" s="18" t="s">
        <v>62</v>
      </c>
      <c r="C34" s="26">
        <v>45903</v>
      </c>
      <c r="D34" s="33">
        <v>5</v>
      </c>
      <c r="E34" s="7">
        <v>6</v>
      </c>
      <c r="F34" s="18" t="s">
        <v>33</v>
      </c>
      <c r="G34">
        <f t="shared" ref="G34:H34" si="31">O13</f>
        <v>937.80499999999984</v>
      </c>
      <c r="H34">
        <f t="shared" si="31"/>
        <v>1977.0149999999996</v>
      </c>
      <c r="I34" s="13"/>
      <c r="J34" s="13">
        <f>2*J13+L13</f>
        <v>937.80499999999984</v>
      </c>
      <c r="K34" s="13">
        <f>3*J13+L13</f>
        <v>1197.6074999999998</v>
      </c>
      <c r="L34" s="13">
        <f>4*J13+L13</f>
        <v>1457.4099999999999</v>
      </c>
      <c r="M34" s="13">
        <f>5*J13+L13</f>
        <v>1717.2124999999999</v>
      </c>
      <c r="N34" s="13">
        <f>6*J13+L13</f>
        <v>1977.0149999999996</v>
      </c>
      <c r="O34" s="13"/>
      <c r="P34" s="13"/>
      <c r="Q34" s="13"/>
      <c r="R34" s="13"/>
      <c r="S34" s="13"/>
    </row>
    <row r="35" spans="1:19" ht="15.5" x14ac:dyDescent="0.35">
      <c r="A35" t="s">
        <v>103</v>
      </c>
      <c r="B35" s="18" t="s">
        <v>104</v>
      </c>
      <c r="C35" s="39">
        <f>C34 + 5</f>
        <v>45908</v>
      </c>
      <c r="D35" s="33">
        <v>4</v>
      </c>
      <c r="E35" s="7">
        <v>5</v>
      </c>
      <c r="F35" s="18" t="s">
        <v>33</v>
      </c>
      <c r="G35">
        <f t="shared" ref="G35" si="32">O14</f>
        <v>937.80499999999984</v>
      </c>
      <c r="H35">
        <f t="shared" ref="H35" si="33">P14</f>
        <v>1717.2124999999999</v>
      </c>
      <c r="I35" s="13"/>
      <c r="J35" s="13">
        <f>2*J14+L14</f>
        <v>937.80499999999984</v>
      </c>
      <c r="K35" s="13">
        <f>3*J14+L14</f>
        <v>1197.6074999999998</v>
      </c>
      <c r="L35" s="13">
        <f>4*J14+L14</f>
        <v>1457.4099999999999</v>
      </c>
      <c r="M35" s="13">
        <f>5*J14+L14</f>
        <v>1717.2124999999999</v>
      </c>
      <c r="N35" s="13"/>
      <c r="O35" s="13"/>
      <c r="P35" s="13"/>
      <c r="Q35" s="13"/>
      <c r="R35" s="13"/>
      <c r="S35" s="13"/>
    </row>
    <row r="36" spans="1:19" ht="15.5" x14ac:dyDescent="0.35">
      <c r="A36" t="s">
        <v>74</v>
      </c>
      <c r="B36" s="18" t="s">
        <v>75</v>
      </c>
      <c r="C36" s="26" t="s">
        <v>98</v>
      </c>
      <c r="D36" s="33"/>
      <c r="E36" s="7"/>
      <c r="F36" s="18"/>
      <c r="G36">
        <v>400</v>
      </c>
      <c r="H36">
        <v>400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ht="15.5" x14ac:dyDescent="0.35">
      <c r="A37" t="s">
        <v>32</v>
      </c>
      <c r="B37" s="18" t="s">
        <v>66</v>
      </c>
      <c r="C37" s="37">
        <v>46029</v>
      </c>
      <c r="D37" s="33">
        <v>4</v>
      </c>
      <c r="E37" s="7">
        <v>5</v>
      </c>
      <c r="F37" s="18" t="s">
        <v>67</v>
      </c>
      <c r="G37" s="9">
        <f>O16</f>
        <v>710.91000000000008</v>
      </c>
      <c r="H37" s="9">
        <f>P16</f>
        <v>1464.075</v>
      </c>
      <c r="I37" s="13"/>
      <c r="J37" s="13">
        <f>2*J16+L16</f>
        <v>710.91000000000008</v>
      </c>
      <c r="K37" s="13">
        <f>3*J16+L16</f>
        <v>961.96499999999992</v>
      </c>
      <c r="L37" s="13">
        <f>4*J16+L16</f>
        <v>1213.02</v>
      </c>
      <c r="M37" s="13">
        <f>5*J16+L16</f>
        <v>1464.075</v>
      </c>
      <c r="N37" s="13"/>
      <c r="O37" s="13"/>
      <c r="P37" s="13"/>
      <c r="Q37" s="13"/>
      <c r="R37" s="13"/>
      <c r="S37" s="13"/>
    </row>
    <row r="38" spans="1:19" ht="15.5" x14ac:dyDescent="0.35">
      <c r="A38" t="s">
        <v>34</v>
      </c>
      <c r="B38" s="18" t="s">
        <v>51</v>
      </c>
      <c r="C38" s="38">
        <v>46035</v>
      </c>
      <c r="D38" s="33">
        <v>4</v>
      </c>
      <c r="E38" s="7">
        <v>5</v>
      </c>
      <c r="F38" s="18" t="s">
        <v>60</v>
      </c>
      <c r="G38" s="9">
        <f>O17</f>
        <v>931.51499999999999</v>
      </c>
      <c r="H38" s="9">
        <f>P17</f>
        <v>1525.5374999999999</v>
      </c>
      <c r="I38" s="13"/>
      <c r="J38" s="13">
        <f t="shared" ref="J38" si="34">2*J17+L17</f>
        <v>931.51499999999999</v>
      </c>
      <c r="K38" s="13">
        <f t="shared" ref="K38:K39" si="35">3*J17+L17</f>
        <v>1129.5225</v>
      </c>
      <c r="L38" s="13">
        <f t="shared" ref="L38:L39" si="36">4*J17+L17</f>
        <v>1327.53</v>
      </c>
      <c r="M38" s="13">
        <f>5*J17+L17</f>
        <v>1525.5374999999999</v>
      </c>
      <c r="N38" s="13"/>
    </row>
    <row r="39" spans="1:19" ht="15.5" x14ac:dyDescent="0.35">
      <c r="A39" t="s">
        <v>35</v>
      </c>
      <c r="B39" s="18" t="s">
        <v>51</v>
      </c>
      <c r="C39" s="38">
        <v>46035</v>
      </c>
      <c r="D39" s="33">
        <v>4</v>
      </c>
      <c r="E39" s="7">
        <v>5</v>
      </c>
      <c r="F39" s="18" t="s">
        <v>67</v>
      </c>
      <c r="G39">
        <f t="shared" ref="G39" si="37">O18</f>
        <v>671.41499999999996</v>
      </c>
      <c r="H39">
        <f t="shared" ref="H39" si="38">P18</f>
        <v>1382.7375</v>
      </c>
      <c r="I39" s="13"/>
      <c r="J39" s="13">
        <f>2*J18+L18</f>
        <v>671.41499999999996</v>
      </c>
      <c r="K39" s="13">
        <f t="shared" si="35"/>
        <v>908.52250000000004</v>
      </c>
      <c r="L39" s="13">
        <f t="shared" si="36"/>
        <v>1145.6299999999999</v>
      </c>
      <c r="M39" s="13">
        <f>5*J18+L18</f>
        <v>1382.7375</v>
      </c>
      <c r="N39" s="13"/>
    </row>
    <row r="40" spans="1:19" x14ac:dyDescent="0.35">
      <c r="C40" s="17"/>
      <c r="O40" s="17"/>
    </row>
    <row r="41" spans="1:19" x14ac:dyDescent="0.35">
      <c r="A41" s="9" t="s">
        <v>26</v>
      </c>
      <c r="O41" s="17"/>
    </row>
    <row r="42" spans="1:19" x14ac:dyDescent="0.35">
      <c r="O42" s="17"/>
    </row>
    <row r="43" spans="1:19" x14ac:dyDescent="0.35">
      <c r="A43" s="4" t="s">
        <v>41</v>
      </c>
      <c r="H43" s="29"/>
      <c r="I43" s="29"/>
      <c r="J43" s="29"/>
      <c r="K43" s="29"/>
      <c r="L43" s="29"/>
      <c r="M43" s="29"/>
      <c r="N43" s="29"/>
      <c r="O43" s="29"/>
    </row>
    <row r="44" spans="1:19" x14ac:dyDescent="0.35">
      <c r="A44" s="30" t="s">
        <v>42</v>
      </c>
      <c r="H44" s="29"/>
      <c r="I44" s="29"/>
      <c r="J44" s="29"/>
      <c r="K44" s="29"/>
      <c r="L44" s="29"/>
      <c r="M44" s="29"/>
      <c r="N44" s="29"/>
      <c r="O44" s="29"/>
    </row>
    <row r="45" spans="1:19" x14ac:dyDescent="0.35">
      <c r="A45" s="31" t="s">
        <v>43</v>
      </c>
      <c r="H45" s="29"/>
      <c r="I45" s="29"/>
      <c r="J45" s="29"/>
      <c r="K45" s="29"/>
      <c r="L45" s="29"/>
      <c r="M45" s="29"/>
      <c r="N45" s="29"/>
      <c r="O45" s="29"/>
    </row>
    <row r="46" spans="1:19" x14ac:dyDescent="0.35">
      <c r="A46" s="32" t="s">
        <v>44</v>
      </c>
      <c r="H46" s="29"/>
      <c r="I46" s="29"/>
      <c r="J46" s="29"/>
      <c r="K46" s="29"/>
      <c r="L46" s="29"/>
      <c r="M46" s="29"/>
      <c r="N46" s="29"/>
      <c r="O46" s="29"/>
    </row>
    <row r="47" spans="1:19" x14ac:dyDescent="0.35">
      <c r="A47" s="32" t="s">
        <v>45</v>
      </c>
    </row>
    <row r="48" spans="1:19" x14ac:dyDescent="0.35">
      <c r="A48" s="32" t="s">
        <v>46</v>
      </c>
    </row>
    <row r="49" spans="1:3" x14ac:dyDescent="0.35">
      <c r="A49" s="32" t="s">
        <v>47</v>
      </c>
    </row>
    <row r="50" spans="1:3" x14ac:dyDescent="0.35">
      <c r="A50" s="32" t="s">
        <v>48</v>
      </c>
    </row>
    <row r="51" spans="1:3" x14ac:dyDescent="0.35">
      <c r="A51" s="32"/>
    </row>
    <row r="52" spans="1:3" x14ac:dyDescent="0.35">
      <c r="A52" s="32" t="s">
        <v>76</v>
      </c>
    </row>
    <row r="53" spans="1:3" x14ac:dyDescent="0.35">
      <c r="A53" t="s">
        <v>77</v>
      </c>
      <c r="B53" t="s">
        <v>78</v>
      </c>
      <c r="C53" s="17" t="s">
        <v>79</v>
      </c>
    </row>
    <row r="54" spans="1:3" x14ac:dyDescent="0.35">
      <c r="A54" t="s">
        <v>80</v>
      </c>
      <c r="B54" t="s">
        <v>78</v>
      </c>
      <c r="C54" s="17" t="s">
        <v>81</v>
      </c>
    </row>
    <row r="55" spans="1:3" x14ac:dyDescent="0.35">
      <c r="A55" t="s">
        <v>82</v>
      </c>
      <c r="B55" t="s">
        <v>78</v>
      </c>
      <c r="C55" t="s">
        <v>81</v>
      </c>
    </row>
    <row r="56" spans="1:3" x14ac:dyDescent="0.35">
      <c r="A56" t="s">
        <v>83</v>
      </c>
      <c r="B56" t="s">
        <v>78</v>
      </c>
      <c r="C56" t="s">
        <v>84</v>
      </c>
    </row>
    <row r="57" spans="1:3" x14ac:dyDescent="0.35">
      <c r="A57" t="s">
        <v>85</v>
      </c>
      <c r="B57" t="s">
        <v>78</v>
      </c>
      <c r="C57" t="s">
        <v>84</v>
      </c>
    </row>
    <row r="58" spans="1:3" x14ac:dyDescent="0.35">
      <c r="A58" t="s">
        <v>86</v>
      </c>
      <c r="B58" t="s">
        <v>78</v>
      </c>
      <c r="C58" t="s">
        <v>87</v>
      </c>
    </row>
    <row r="59" spans="1:3" x14ac:dyDescent="0.35">
      <c r="A59" t="s">
        <v>88</v>
      </c>
      <c r="B59" t="s">
        <v>78</v>
      </c>
      <c r="C59" t="s">
        <v>87</v>
      </c>
    </row>
    <row r="60" spans="1:3" x14ac:dyDescent="0.35">
      <c r="A60" t="s">
        <v>89</v>
      </c>
      <c r="B60" t="s">
        <v>90</v>
      </c>
      <c r="C60" t="s">
        <v>87</v>
      </c>
    </row>
    <row r="61" spans="1:3" x14ac:dyDescent="0.35">
      <c r="A61" t="s">
        <v>91</v>
      </c>
      <c r="B61" t="s">
        <v>78</v>
      </c>
      <c r="C61" t="s">
        <v>92</v>
      </c>
    </row>
    <row r="62" spans="1:3" x14ac:dyDescent="0.35">
      <c r="A62" t="s">
        <v>93</v>
      </c>
      <c r="B62" t="s">
        <v>78</v>
      </c>
      <c r="C62" t="s">
        <v>92</v>
      </c>
    </row>
    <row r="63" spans="1:3" x14ac:dyDescent="0.35">
      <c r="A63" t="s">
        <v>94</v>
      </c>
      <c r="B63" t="s">
        <v>78</v>
      </c>
      <c r="C63" t="s">
        <v>92</v>
      </c>
    </row>
    <row r="64" spans="1:3" x14ac:dyDescent="0.35">
      <c r="A64" t="s">
        <v>95</v>
      </c>
      <c r="B64" t="s">
        <v>78</v>
      </c>
      <c r="C64" t="s">
        <v>92</v>
      </c>
    </row>
    <row r="65" spans="1:3" x14ac:dyDescent="0.35">
      <c r="A65" t="s">
        <v>96</v>
      </c>
      <c r="B65" t="s">
        <v>78</v>
      </c>
      <c r="C65" t="s">
        <v>92</v>
      </c>
    </row>
    <row r="68" spans="1:3" ht="15.5" x14ac:dyDescent="0.35">
      <c r="A68" s="18"/>
      <c r="B68" s="17"/>
      <c r="C68" s="17"/>
    </row>
    <row r="69" spans="1:3" ht="15.5" x14ac:dyDescent="0.35">
      <c r="A69" s="18"/>
      <c r="B69" s="17"/>
      <c r="C69" s="17"/>
    </row>
    <row r="70" spans="1:3" ht="15.5" x14ac:dyDescent="0.35">
      <c r="A70" s="18"/>
      <c r="B70" s="17"/>
      <c r="C70" s="17"/>
    </row>
    <row r="71" spans="1:3" x14ac:dyDescent="0.35">
      <c r="A71" s="36"/>
      <c r="B71" s="17"/>
      <c r="C71" s="17"/>
    </row>
    <row r="72" spans="1:3" ht="15.5" x14ac:dyDescent="0.35">
      <c r="A72" s="18"/>
      <c r="B72" s="17"/>
      <c r="C72" s="17"/>
    </row>
    <row r="73" spans="1:3" ht="15.5" x14ac:dyDescent="0.35">
      <c r="A73" s="18"/>
      <c r="B73" s="17"/>
    </row>
    <row r="74" spans="1:3" ht="15.5" x14ac:dyDescent="0.35">
      <c r="A74" s="18"/>
      <c r="B74" s="17"/>
    </row>
    <row r="75" spans="1:3" ht="15.5" x14ac:dyDescent="0.35">
      <c r="A75" s="18"/>
      <c r="B75" s="17"/>
    </row>
    <row r="76" spans="1:3" ht="15.5" x14ac:dyDescent="0.35">
      <c r="A76" s="18"/>
      <c r="B76" s="17"/>
    </row>
    <row r="77" spans="1:3" ht="15.5" x14ac:dyDescent="0.35">
      <c r="A77" s="18"/>
      <c r="B77" s="17"/>
    </row>
    <row r="78" spans="1:3" ht="15.5" x14ac:dyDescent="0.35">
      <c r="A78" s="18"/>
      <c r="B78" s="17"/>
    </row>
    <row r="79" spans="1:3" ht="15.5" x14ac:dyDescent="0.35">
      <c r="A79" s="18"/>
      <c r="B79" s="17"/>
    </row>
    <row r="80" spans="1:3" ht="15.5" x14ac:dyDescent="0.35">
      <c r="A80" s="18"/>
      <c r="B80" s="17"/>
    </row>
    <row r="81" spans="1:2" ht="15.5" x14ac:dyDescent="0.35">
      <c r="A81" s="18"/>
      <c r="B81" s="17"/>
    </row>
    <row r="82" spans="1:2" ht="15.5" x14ac:dyDescent="0.35">
      <c r="A82" s="18"/>
      <c r="B82" s="17"/>
    </row>
  </sheetData>
  <phoneticPr fontId="6" type="noConversion"/>
  <printOptions gridLines="1"/>
  <pageMargins left="0.25" right="0.25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</dc:creator>
  <cp:lastModifiedBy>Tom Hasz</cp:lastModifiedBy>
  <cp:lastPrinted>2025-01-15T15:04:42Z</cp:lastPrinted>
  <dcterms:created xsi:type="dcterms:W3CDTF">2010-01-04T20:16:12Z</dcterms:created>
  <dcterms:modified xsi:type="dcterms:W3CDTF">2025-10-11T17:19:11Z</dcterms:modified>
</cp:coreProperties>
</file>