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ey_Robert\Documents\USA Swimming\ISI Swimming\"/>
    </mc:Choice>
  </mc:AlternateContent>
  <bookViews>
    <workbookView xWindow="405" yWindow="135" windowWidth="15300" windowHeight="5925"/>
  </bookViews>
  <sheets>
    <sheet name="10 &amp; Under Girls" sheetId="1" r:id="rId1"/>
    <sheet name="11-12 Girls" sheetId="2" r:id="rId2"/>
    <sheet name="13-14 Girls" sheetId="3" r:id="rId3"/>
    <sheet name="Senior Girls" sheetId="9" r:id="rId4"/>
    <sheet name="10 &amp; Under Boys" sheetId="4" r:id="rId5"/>
    <sheet name="11-12 Boys" sheetId="5" r:id="rId6"/>
    <sheet name="13-14 Boys" sheetId="6" r:id="rId7"/>
    <sheet name="Senior Boys" sheetId="10" r:id="rId8"/>
    <sheet name="Short Course Yards Q Times" sheetId="12" r:id="rId9"/>
    <sheet name="Short Course Meters Q Times" sheetId="13" r:id="rId10"/>
  </sheets>
  <calcPr calcId="152511"/>
</workbook>
</file>

<file path=xl/calcChain.xml><?xml version="1.0" encoding="utf-8"?>
<calcChain xmlns="http://schemas.openxmlformats.org/spreadsheetml/2006/main">
  <c r="AC8" i="10" l="1"/>
  <c r="AC9" i="10"/>
  <c r="AA8" i="10"/>
  <c r="AA9" i="10"/>
  <c r="AC7" i="10"/>
  <c r="AA7" i="10"/>
  <c r="AC9" i="6"/>
  <c r="AC10" i="6"/>
  <c r="Z9" i="6"/>
  <c r="Z10" i="6"/>
  <c r="AC8" i="6"/>
  <c r="Z8" i="6"/>
  <c r="Z8" i="4"/>
  <c r="AC8" i="9"/>
  <c r="AC9" i="9"/>
  <c r="AC7" i="9"/>
  <c r="AD8" i="3"/>
  <c r="AD9" i="3"/>
  <c r="AD7" i="3"/>
  <c r="AA9" i="2"/>
  <c r="AA10" i="2"/>
  <c r="AA8" i="2"/>
  <c r="AA9" i="5"/>
  <c r="AA10" i="5"/>
  <c r="AA8" i="5"/>
  <c r="X10" i="5"/>
  <c r="X9" i="5"/>
  <c r="X8" i="5"/>
  <c r="I22" i="4"/>
  <c r="W8" i="4"/>
  <c r="AA8" i="3"/>
  <c r="AA9" i="3"/>
  <c r="AA7" i="3"/>
  <c r="AA9" i="9"/>
  <c r="AA8" i="9"/>
  <c r="AA7" i="9"/>
  <c r="X9" i="2"/>
  <c r="X10" i="2"/>
  <c r="X8" i="2"/>
  <c r="W8" i="1"/>
  <c r="M16" i="4" l="1"/>
  <c r="M6" i="4"/>
  <c r="M20" i="4"/>
  <c r="N7" i="9" l="1"/>
  <c r="N21" i="9"/>
  <c r="N20" i="9"/>
  <c r="N11" i="9"/>
  <c r="I24" i="13" l="1"/>
  <c r="I23" i="13"/>
  <c r="I20" i="13"/>
  <c r="I19" i="13"/>
  <c r="I16" i="13"/>
  <c r="I15" i="13"/>
  <c r="Z12" i="9" l="1"/>
  <c r="Z14" i="9"/>
  <c r="Z15" i="9"/>
  <c r="Z17" i="9"/>
  <c r="Z18" i="9"/>
  <c r="Z20" i="9"/>
  <c r="Z21" i="9"/>
  <c r="Z11" i="9"/>
  <c r="Z6" i="9"/>
  <c r="Z7" i="9"/>
  <c r="Z8" i="9"/>
  <c r="Z9" i="9"/>
  <c r="Z5" i="9"/>
  <c r="Z4" i="9"/>
  <c r="S18" i="9"/>
  <c r="S15" i="9"/>
  <c r="S12" i="9"/>
  <c r="S21" i="9"/>
  <c r="S20" i="9"/>
  <c r="S17" i="9"/>
  <c r="S14" i="9"/>
  <c r="S11" i="9"/>
  <c r="S6" i="9"/>
  <c r="S7" i="9"/>
  <c r="S8" i="9"/>
  <c r="S9" i="9"/>
  <c r="S5" i="9"/>
  <c r="S4" i="9"/>
  <c r="V15" i="10"/>
  <c r="V18" i="10"/>
  <c r="S21" i="10"/>
  <c r="S18" i="10"/>
  <c r="S15" i="10"/>
  <c r="S12" i="10"/>
  <c r="S20" i="10"/>
  <c r="S17" i="10"/>
  <c r="S14" i="10"/>
  <c r="S11" i="10"/>
  <c r="S6" i="10"/>
  <c r="S7" i="10"/>
  <c r="S8" i="10"/>
  <c r="S9" i="10"/>
  <c r="S5" i="10"/>
  <c r="S4" i="10"/>
  <c r="Z5" i="10"/>
  <c r="Z6" i="10"/>
  <c r="Z7" i="10"/>
  <c r="Z8" i="10"/>
  <c r="Z9" i="10"/>
  <c r="Z11" i="10"/>
  <c r="Z12" i="10"/>
  <c r="Z14" i="10"/>
  <c r="Z15" i="10"/>
  <c r="Z17" i="10"/>
  <c r="Z18" i="10"/>
  <c r="Z20" i="10"/>
  <c r="Z21" i="10"/>
  <c r="Z4" i="10"/>
  <c r="S10" i="6"/>
  <c r="G8" i="13" l="1"/>
  <c r="E7" i="13"/>
  <c r="D7" i="13"/>
  <c r="D8" i="13"/>
  <c r="C6" i="13"/>
  <c r="F24" i="12"/>
  <c r="F20" i="12"/>
  <c r="F16" i="12"/>
  <c r="F12" i="12"/>
  <c r="F23" i="12"/>
  <c r="F19" i="12"/>
  <c r="F15" i="12"/>
  <c r="F11" i="12"/>
  <c r="F4" i="12"/>
  <c r="F5" i="12"/>
  <c r="F6" i="12"/>
  <c r="F7" i="12"/>
  <c r="F8" i="12"/>
  <c r="F3" i="12"/>
  <c r="H24" i="12"/>
  <c r="H12" i="12"/>
  <c r="H23" i="12"/>
  <c r="H4" i="12"/>
  <c r="H5" i="12"/>
  <c r="H3" i="12"/>
  <c r="I24" i="12"/>
  <c r="I20" i="12"/>
  <c r="I4" i="12"/>
  <c r="I5" i="12"/>
  <c r="I6" i="12"/>
  <c r="I7" i="12"/>
  <c r="I8" i="12"/>
  <c r="I3" i="12"/>
  <c r="G24" i="12"/>
  <c r="G23" i="12"/>
  <c r="G20" i="12"/>
  <c r="G19" i="12"/>
  <c r="G16" i="12"/>
  <c r="G15" i="12"/>
  <c r="G12" i="12"/>
  <c r="G11" i="12"/>
  <c r="G4" i="12"/>
  <c r="G5" i="12"/>
  <c r="G6" i="12"/>
  <c r="G7" i="12"/>
  <c r="G8" i="12"/>
  <c r="G3" i="12"/>
  <c r="E4" i="12"/>
  <c r="E5" i="12"/>
  <c r="E6" i="12"/>
  <c r="E7" i="12"/>
  <c r="E10" i="12"/>
  <c r="E11" i="12"/>
  <c r="E12" i="12"/>
  <c r="E14" i="12"/>
  <c r="E15" i="12"/>
  <c r="E16" i="12"/>
  <c r="E18" i="12"/>
  <c r="E19" i="12"/>
  <c r="E20" i="12"/>
  <c r="E22" i="12"/>
  <c r="E23" i="12"/>
  <c r="E24" i="12"/>
  <c r="E3" i="12"/>
  <c r="D4" i="12"/>
  <c r="D5" i="12"/>
  <c r="D6" i="12"/>
  <c r="D7" i="12"/>
  <c r="D8" i="12"/>
  <c r="D10" i="12"/>
  <c r="D11" i="12"/>
  <c r="D12" i="12"/>
  <c r="D14" i="12"/>
  <c r="D15" i="12"/>
  <c r="D16" i="12"/>
  <c r="D18" i="12"/>
  <c r="D19" i="12"/>
  <c r="D20" i="12"/>
  <c r="D22" i="12"/>
  <c r="D23" i="12"/>
  <c r="D24" i="12"/>
  <c r="D3" i="12"/>
  <c r="C23" i="12"/>
  <c r="C22" i="12"/>
  <c r="C19" i="12"/>
  <c r="C18" i="12"/>
  <c r="C15" i="12"/>
  <c r="C14" i="12"/>
  <c r="C11" i="12"/>
  <c r="C10" i="12"/>
  <c r="C6" i="12"/>
  <c r="C5" i="12"/>
  <c r="C4" i="12"/>
  <c r="C3" i="12"/>
  <c r="B23" i="12"/>
  <c r="B22" i="12"/>
  <c r="B19" i="12"/>
  <c r="B18" i="12"/>
  <c r="B15" i="12"/>
  <c r="B14" i="12"/>
  <c r="B11" i="12"/>
  <c r="B10" i="12"/>
  <c r="B6" i="12"/>
  <c r="B5" i="12"/>
  <c r="B4" i="12"/>
  <c r="B3" i="12"/>
  <c r="E8" i="12" l="1"/>
  <c r="U5" i="10" l="1"/>
  <c r="U6" i="10"/>
  <c r="U7" i="10"/>
  <c r="U8" i="10"/>
  <c r="U9" i="10"/>
  <c r="U11" i="10"/>
  <c r="U12" i="10"/>
  <c r="U14" i="10"/>
  <c r="U15" i="10"/>
  <c r="U17" i="10"/>
  <c r="U18" i="10"/>
  <c r="U20" i="10"/>
  <c r="U21" i="10"/>
  <c r="U4" i="10"/>
  <c r="I23" i="10"/>
  <c r="N5" i="10"/>
  <c r="N6" i="10"/>
  <c r="N4" i="10"/>
  <c r="AC21" i="6"/>
  <c r="G23" i="13" s="1"/>
  <c r="Z22" i="6"/>
  <c r="AC22" i="6" s="1"/>
  <c r="G24" i="13" s="1"/>
  <c r="Z21" i="6"/>
  <c r="Z19" i="6"/>
  <c r="AC19" i="6" s="1"/>
  <c r="G20" i="13" s="1"/>
  <c r="Z18" i="6"/>
  <c r="AC18" i="6" s="1"/>
  <c r="G19" i="13" s="1"/>
  <c r="Z16" i="6"/>
  <c r="AC16" i="6" s="1"/>
  <c r="G16" i="13" s="1"/>
  <c r="Z15" i="6"/>
  <c r="AC15" i="6" s="1"/>
  <c r="G15" i="13" s="1"/>
  <c r="Z13" i="6"/>
  <c r="AC13" i="6" s="1"/>
  <c r="G12" i="13" s="1"/>
  <c r="Z12" i="6"/>
  <c r="AC12" i="6" s="1"/>
  <c r="G11" i="13" s="1"/>
  <c r="G7" i="13"/>
  <c r="G6" i="13"/>
  <c r="Z7" i="6"/>
  <c r="AC7" i="6" s="1"/>
  <c r="G5" i="13" s="1"/>
  <c r="Z6" i="6"/>
  <c r="AC6" i="6" s="1"/>
  <c r="G4" i="13" s="1"/>
  <c r="Z5" i="6"/>
  <c r="AC5" i="6" s="1"/>
  <c r="G3" i="13" s="1"/>
  <c r="L4" i="10"/>
  <c r="L5" i="10"/>
  <c r="L6" i="10"/>
  <c r="L7" i="10"/>
  <c r="L8" i="10"/>
  <c r="L9" i="10"/>
  <c r="L11" i="10"/>
  <c r="L12" i="10"/>
  <c r="L14" i="10"/>
  <c r="L15" i="10"/>
  <c r="L17" i="10"/>
  <c r="L18" i="10"/>
  <c r="L20" i="10"/>
  <c r="L21" i="10"/>
  <c r="X26" i="5"/>
  <c r="AA26" i="5" s="1"/>
  <c r="E24" i="13" s="1"/>
  <c r="X22" i="5"/>
  <c r="AA22" i="5" s="1"/>
  <c r="E20" i="13" s="1"/>
  <c r="X18" i="5"/>
  <c r="AA18" i="5" s="1"/>
  <c r="E16" i="13" s="1"/>
  <c r="X14" i="5"/>
  <c r="AA14" i="5" s="1"/>
  <c r="E12" i="13" s="1"/>
  <c r="E8" i="13"/>
  <c r="M13" i="5"/>
  <c r="X25" i="5"/>
  <c r="AA25" i="5" s="1"/>
  <c r="E23" i="13" s="1"/>
  <c r="X24" i="5"/>
  <c r="AA24" i="5" s="1"/>
  <c r="E22" i="13" s="1"/>
  <c r="X21" i="5"/>
  <c r="AA21" i="5" s="1"/>
  <c r="E19" i="13" s="1"/>
  <c r="X20" i="5"/>
  <c r="AA20" i="5" s="1"/>
  <c r="E18" i="13" s="1"/>
  <c r="X17" i="5"/>
  <c r="AA17" i="5" s="1"/>
  <c r="E15" i="13" s="1"/>
  <c r="X16" i="5"/>
  <c r="AA16" i="5" s="1"/>
  <c r="E14" i="13" s="1"/>
  <c r="X13" i="5"/>
  <c r="AA13" i="5" s="1"/>
  <c r="E11" i="13" s="1"/>
  <c r="X12" i="5"/>
  <c r="AA12" i="5" s="1"/>
  <c r="E10" i="13" s="1"/>
  <c r="E6" i="13"/>
  <c r="X7" i="5"/>
  <c r="AA7" i="5" s="1"/>
  <c r="E5" i="13" s="1"/>
  <c r="X6" i="5"/>
  <c r="AA6" i="5" s="1"/>
  <c r="E4" i="13" s="1"/>
  <c r="X5" i="5"/>
  <c r="AA5" i="5" s="1"/>
  <c r="E3" i="13" s="1"/>
  <c r="M7" i="4"/>
  <c r="W20" i="4"/>
  <c r="Z20" i="4" s="1"/>
  <c r="C23" i="13" s="1"/>
  <c r="W19" i="4"/>
  <c r="Z19" i="4" s="1"/>
  <c r="C22" i="13" s="1"/>
  <c r="W17" i="4"/>
  <c r="Z17" i="4" s="1"/>
  <c r="C19" i="13" s="1"/>
  <c r="W16" i="4"/>
  <c r="Z16" i="4" s="1"/>
  <c r="C18" i="13" s="1"/>
  <c r="W14" i="4"/>
  <c r="Z14" i="4" s="1"/>
  <c r="C15" i="13" s="1"/>
  <c r="W13" i="4"/>
  <c r="Z13" i="4" s="1"/>
  <c r="C14" i="13" s="1"/>
  <c r="W11" i="4"/>
  <c r="Z11" i="4" s="1"/>
  <c r="C11" i="13" s="1"/>
  <c r="W10" i="4"/>
  <c r="Z10" i="4" s="1"/>
  <c r="C10" i="13" s="1"/>
  <c r="W7" i="4"/>
  <c r="Z7" i="4" s="1"/>
  <c r="C5" i="13" s="1"/>
  <c r="W6" i="4"/>
  <c r="Z6" i="4" s="1"/>
  <c r="C4" i="13" s="1"/>
  <c r="W5" i="4"/>
  <c r="Z5" i="4" s="1"/>
  <c r="C3" i="13" s="1"/>
  <c r="N4" i="9"/>
  <c r="N5" i="9"/>
  <c r="N6" i="9"/>
  <c r="N12" i="9"/>
  <c r="AD4" i="3"/>
  <c r="F3" i="13" s="1"/>
  <c r="W20" i="1"/>
  <c r="Z20" i="1" s="1"/>
  <c r="B23" i="13" s="1"/>
  <c r="W19" i="1"/>
  <c r="Z19" i="1" s="1"/>
  <c r="B22" i="13" s="1"/>
  <c r="W17" i="1"/>
  <c r="Z17" i="1" s="1"/>
  <c r="B19" i="13" s="1"/>
  <c r="W16" i="1"/>
  <c r="Z16" i="1" s="1"/>
  <c r="B18" i="13" s="1"/>
  <c r="W14" i="1"/>
  <c r="Z14" i="1" s="1"/>
  <c r="B15" i="13" s="1"/>
  <c r="W13" i="1"/>
  <c r="Z13" i="1" s="1"/>
  <c r="B14" i="13" s="1"/>
  <c r="W11" i="1"/>
  <c r="Z11" i="1" s="1"/>
  <c r="B11" i="13" s="1"/>
  <c r="W10" i="1"/>
  <c r="Z10" i="1" s="1"/>
  <c r="B10" i="13" s="1"/>
  <c r="B6" i="13"/>
  <c r="W7" i="1"/>
  <c r="Z7" i="1" s="1"/>
  <c r="B5" i="13" s="1"/>
  <c r="W6" i="1"/>
  <c r="Z6" i="1" s="1"/>
  <c r="B4" i="13" s="1"/>
  <c r="W5" i="1"/>
  <c r="Z5" i="1" s="1"/>
  <c r="B3" i="13" s="1"/>
  <c r="M21" i="2"/>
  <c r="X24" i="2"/>
  <c r="AA24" i="2" s="1"/>
  <c r="D22" i="13" s="1"/>
  <c r="X20" i="2"/>
  <c r="AA20" i="2" s="1"/>
  <c r="D18" i="13" s="1"/>
  <c r="X16" i="2"/>
  <c r="AA16" i="2" s="1"/>
  <c r="D14" i="13" s="1"/>
  <c r="X12" i="2"/>
  <c r="AA12" i="2" s="1"/>
  <c r="D10" i="13" s="1"/>
  <c r="X26" i="2"/>
  <c r="AA26" i="2" s="1"/>
  <c r="D24" i="13" s="1"/>
  <c r="X25" i="2"/>
  <c r="AA25" i="2" s="1"/>
  <c r="D23" i="13" s="1"/>
  <c r="X22" i="2"/>
  <c r="AA22" i="2" s="1"/>
  <c r="D20" i="13" s="1"/>
  <c r="X21" i="2"/>
  <c r="AA21" i="2" s="1"/>
  <c r="D19" i="13" s="1"/>
  <c r="X18" i="2"/>
  <c r="AA18" i="2" s="1"/>
  <c r="D16" i="13" s="1"/>
  <c r="X17" i="2"/>
  <c r="AA17" i="2" s="1"/>
  <c r="D15" i="13" s="1"/>
  <c r="X14" i="2"/>
  <c r="AA14" i="2" s="1"/>
  <c r="D12" i="13" s="1"/>
  <c r="X13" i="2"/>
  <c r="AA13" i="2" s="1"/>
  <c r="D11" i="13" s="1"/>
  <c r="D6" i="13"/>
  <c r="X7" i="2"/>
  <c r="AA7" i="2" s="1"/>
  <c r="D5" i="13" s="1"/>
  <c r="X6" i="2"/>
  <c r="AA6" i="2" s="1"/>
  <c r="D4" i="13" s="1"/>
  <c r="X5" i="2"/>
  <c r="AA5" i="2" s="1"/>
  <c r="D3" i="13" s="1"/>
  <c r="AA21" i="3"/>
  <c r="AD21" i="3" s="1"/>
  <c r="F24" i="13" s="1"/>
  <c r="AA20" i="3"/>
  <c r="AD20" i="3" s="1"/>
  <c r="F23" i="13" s="1"/>
  <c r="AA18" i="3"/>
  <c r="AD18" i="3" s="1"/>
  <c r="F20" i="13" s="1"/>
  <c r="AA17" i="3"/>
  <c r="AD17" i="3" s="1"/>
  <c r="F19" i="13" s="1"/>
  <c r="AA15" i="3"/>
  <c r="AD15" i="3" s="1"/>
  <c r="F16" i="13" s="1"/>
  <c r="AA14" i="3"/>
  <c r="AD14" i="3" s="1"/>
  <c r="F15" i="13" s="1"/>
  <c r="AA12" i="3"/>
  <c r="AD12" i="3" s="1"/>
  <c r="F12" i="13" s="1"/>
  <c r="AA11" i="3"/>
  <c r="AD11" i="3" s="1"/>
  <c r="F11" i="13" s="1"/>
  <c r="F8" i="13"/>
  <c r="F7" i="13"/>
  <c r="F6" i="13"/>
  <c r="AA6" i="3"/>
  <c r="AD6" i="3" s="1"/>
  <c r="F5" i="13" s="1"/>
  <c r="AA5" i="3"/>
  <c r="AD5" i="3" s="1"/>
  <c r="F4" i="13" s="1"/>
  <c r="AA4" i="3"/>
  <c r="U5" i="9"/>
  <c r="U6" i="9"/>
  <c r="U7" i="9"/>
  <c r="U8" i="9"/>
  <c r="U9" i="9"/>
  <c r="U11" i="9"/>
  <c r="U12" i="9"/>
  <c r="U14" i="9"/>
  <c r="U15" i="9"/>
  <c r="U17" i="9"/>
  <c r="U18" i="9"/>
  <c r="U20" i="9"/>
  <c r="U21" i="9"/>
  <c r="U4" i="9"/>
  <c r="AB4" i="9"/>
  <c r="AB5" i="9"/>
  <c r="AB6" i="9"/>
  <c r="AB12" i="9"/>
  <c r="AB20" i="9"/>
  <c r="AB21" i="9"/>
  <c r="V18" i="9"/>
  <c r="H20" i="12" s="1"/>
  <c r="H7" i="12"/>
  <c r="H8" i="12"/>
  <c r="AA6" i="9"/>
  <c r="AA12" i="9"/>
  <c r="AA4" i="9"/>
  <c r="AA5" i="9"/>
  <c r="AB6" i="10"/>
  <c r="AB5" i="10"/>
  <c r="AB8" i="10"/>
  <c r="AB9" i="10"/>
  <c r="AB13" i="10"/>
  <c r="AB18" i="10"/>
  <c r="AB21" i="10"/>
  <c r="AB4" i="10"/>
  <c r="AB7" i="10"/>
  <c r="AA21" i="9"/>
  <c r="AA20" i="9"/>
  <c r="AA18" i="9"/>
  <c r="AA17" i="9"/>
  <c r="AA15" i="9"/>
  <c r="AA14" i="9"/>
  <c r="AA11" i="9"/>
  <c r="AA5" i="10"/>
  <c r="AA11" i="10"/>
  <c r="AA14" i="10"/>
  <c r="AA17" i="10"/>
  <c r="AA6" i="10"/>
  <c r="AA20" i="10"/>
  <c r="AA12" i="10"/>
  <c r="AA15" i="10"/>
  <c r="AA18" i="10"/>
  <c r="AA21" i="10"/>
  <c r="AA4" i="10"/>
  <c r="P4" i="3"/>
  <c r="AB8" i="9" l="1"/>
  <c r="H7" i="13" s="1"/>
  <c r="AC20" i="9"/>
  <c r="AC12" i="9"/>
  <c r="H12" i="13" s="1"/>
  <c r="AC21" i="9"/>
  <c r="AB9" i="9"/>
  <c r="H8" i="13" s="1"/>
  <c r="AB18" i="9"/>
  <c r="AC18" i="9" s="1"/>
  <c r="AC6" i="9"/>
  <c r="H5" i="13" s="1"/>
  <c r="AB20" i="10"/>
  <c r="AC20" i="10" s="1"/>
  <c r="I23" i="12"/>
  <c r="AB17" i="10"/>
  <c r="I19" i="12"/>
  <c r="AB15" i="10"/>
  <c r="AC15" i="10" s="1"/>
  <c r="I16" i="12"/>
  <c r="AB14" i="10"/>
  <c r="AC14" i="10" s="1"/>
  <c r="I15" i="12"/>
  <c r="AB12" i="10"/>
  <c r="AC12" i="10" s="1"/>
  <c r="I12" i="13" s="1"/>
  <c r="I12" i="12"/>
  <c r="AB11" i="10"/>
  <c r="AC11" i="10" s="1"/>
  <c r="I11" i="13" s="1"/>
  <c r="I11" i="12"/>
  <c r="AC21" i="10"/>
  <c r="AC4" i="10"/>
  <c r="I3" i="13" s="1"/>
  <c r="I6" i="13"/>
  <c r="I8" i="13"/>
  <c r="AC18" i="10"/>
  <c r="AC6" i="10"/>
  <c r="I5" i="13" s="1"/>
  <c r="AC5" i="10"/>
  <c r="I4" i="13" s="1"/>
  <c r="AC17" i="10"/>
  <c r="I7" i="13"/>
  <c r="AC5" i="9"/>
  <c r="H4" i="13" s="1"/>
  <c r="AC4" i="9"/>
  <c r="H3" i="13" s="1"/>
  <c r="H23" i="13" l="1"/>
  <c r="H20" i="13"/>
  <c r="H24" i="13"/>
  <c r="L23" i="3"/>
  <c r="I23" i="3"/>
  <c r="F23" i="3"/>
  <c r="C23" i="3"/>
  <c r="I28" i="2"/>
  <c r="G28" i="2"/>
  <c r="E28" i="2"/>
  <c r="C28" i="2"/>
  <c r="I22" i="1"/>
  <c r="G22" i="1"/>
  <c r="E22" i="1"/>
  <c r="C22" i="1"/>
  <c r="I23" i="9"/>
  <c r="G23" i="9"/>
  <c r="E23" i="9"/>
  <c r="C23" i="9"/>
  <c r="G22" i="4"/>
  <c r="E22" i="4"/>
  <c r="C22" i="4"/>
  <c r="I28" i="5"/>
  <c r="G28" i="5"/>
  <c r="E28" i="5"/>
  <c r="C28" i="5"/>
  <c r="I24" i="6"/>
  <c r="G24" i="6"/>
  <c r="E24" i="6"/>
  <c r="C24" i="6"/>
  <c r="G23" i="10"/>
  <c r="E23" i="10"/>
  <c r="C23" i="10"/>
  <c r="L5" i="9" l="1"/>
  <c r="L6" i="9"/>
  <c r="L7" i="9"/>
  <c r="L8" i="9"/>
  <c r="L9" i="9"/>
  <c r="L11" i="9"/>
  <c r="L12" i="9"/>
  <c r="L14" i="9"/>
  <c r="L15" i="9"/>
  <c r="L17" i="9"/>
  <c r="L18" i="9"/>
  <c r="L20" i="9"/>
  <c r="L21" i="9"/>
  <c r="L4" i="9"/>
  <c r="L6" i="1"/>
  <c r="L7" i="1"/>
  <c r="L8" i="1"/>
  <c r="M12" i="6"/>
  <c r="M12" i="2"/>
  <c r="M19" i="4"/>
  <c r="M10" i="4"/>
  <c r="L17" i="1"/>
  <c r="L20" i="1"/>
  <c r="L19" i="1"/>
  <c r="L16" i="1"/>
  <c r="L14" i="1"/>
  <c r="L13" i="1"/>
  <c r="L11" i="1"/>
  <c r="L10" i="1"/>
  <c r="L5" i="1"/>
  <c r="M11" i="4"/>
  <c r="M5" i="4"/>
  <c r="L6" i="4"/>
  <c r="L7" i="4"/>
  <c r="L8" i="4"/>
  <c r="L10" i="4"/>
  <c r="L11" i="4"/>
  <c r="L13" i="4"/>
  <c r="L14" i="4"/>
  <c r="L16" i="4"/>
  <c r="L17" i="4"/>
  <c r="L19" i="4"/>
  <c r="L20" i="4"/>
  <c r="L5" i="4"/>
  <c r="M5" i="6"/>
  <c r="L6" i="6"/>
  <c r="L7" i="6"/>
  <c r="L8" i="6"/>
  <c r="L9" i="6"/>
  <c r="L10" i="6"/>
  <c r="L12" i="6"/>
  <c r="L13" i="6"/>
  <c r="L15" i="6"/>
  <c r="L16" i="6"/>
  <c r="L18" i="6"/>
  <c r="L19" i="6"/>
  <c r="L21" i="6"/>
  <c r="L22" i="6"/>
  <c r="L5" i="6"/>
  <c r="P21" i="3"/>
  <c r="P20" i="3"/>
  <c r="P17" i="3"/>
  <c r="P15" i="3"/>
  <c r="P14" i="3"/>
  <c r="P12" i="3"/>
  <c r="P11" i="3"/>
  <c r="P5" i="3"/>
  <c r="P6" i="3"/>
  <c r="M14" i="2"/>
  <c r="M18" i="2"/>
  <c r="M17" i="2"/>
  <c r="M16" i="2"/>
  <c r="M20" i="2"/>
  <c r="M25" i="2"/>
  <c r="M6" i="2"/>
  <c r="M7" i="2"/>
  <c r="M8" i="2"/>
  <c r="L5" i="2"/>
  <c r="M5" i="1"/>
  <c r="M6" i="1"/>
  <c r="L26" i="2"/>
  <c r="M5" i="2"/>
  <c r="M7" i="1"/>
  <c r="M10" i="1"/>
  <c r="M11" i="1"/>
  <c r="M13" i="1"/>
  <c r="M14" i="1"/>
  <c r="M16" i="1"/>
  <c r="M19" i="1"/>
  <c r="L6" i="5"/>
  <c r="L7" i="5"/>
  <c r="L8" i="5"/>
  <c r="L9" i="5"/>
  <c r="L10" i="5"/>
  <c r="L12" i="5"/>
  <c r="L13" i="5"/>
  <c r="L14" i="5"/>
  <c r="L16" i="5"/>
  <c r="L17" i="5"/>
  <c r="L18" i="5"/>
  <c r="L20" i="5"/>
  <c r="L21" i="5"/>
  <c r="L22" i="5"/>
  <c r="L24" i="5"/>
  <c r="L25" i="5"/>
  <c r="L26" i="5"/>
  <c r="L5" i="5"/>
  <c r="O21" i="3"/>
  <c r="O20" i="3"/>
  <c r="O18" i="3"/>
  <c r="O17" i="3"/>
  <c r="O15" i="3"/>
  <c r="O14" i="3"/>
  <c r="O12" i="3"/>
  <c r="O11" i="3"/>
  <c r="O9" i="3"/>
  <c r="O8" i="3"/>
  <c r="O7" i="3"/>
  <c r="O6" i="3"/>
  <c r="O5" i="3"/>
  <c r="O4" i="3"/>
  <c r="L6" i="2"/>
  <c r="L7" i="2"/>
  <c r="L8" i="2"/>
  <c r="L9" i="2"/>
  <c r="L10" i="2"/>
  <c r="L12" i="2"/>
  <c r="L13" i="2"/>
  <c r="L14" i="2"/>
  <c r="L16" i="2"/>
  <c r="L17" i="2"/>
  <c r="L18" i="2"/>
  <c r="L20" i="2"/>
  <c r="L21" i="2"/>
  <c r="L22" i="2"/>
  <c r="L24" i="2"/>
  <c r="L25" i="2"/>
  <c r="M24" i="2"/>
  <c r="M13" i="2"/>
  <c r="H6" i="12" l="1"/>
  <c r="AB7" i="9"/>
  <c r="H6" i="13" s="1"/>
  <c r="H15" i="12"/>
  <c r="AB14" i="9"/>
  <c r="AC14" i="9" s="1"/>
  <c r="H15" i="13" s="1"/>
  <c r="H19" i="12"/>
  <c r="AB17" i="9"/>
  <c r="AC17" i="9" s="1"/>
  <c r="AB15" i="9"/>
  <c r="AC15" i="9" s="1"/>
  <c r="H16" i="13" s="1"/>
  <c r="H16" i="12"/>
  <c r="H11" i="12"/>
  <c r="AB11" i="9"/>
  <c r="AC11" i="9" s="1"/>
  <c r="H11" i="13" s="1"/>
  <c r="H19" i="13" l="1"/>
</calcChain>
</file>

<file path=xl/sharedStrings.xml><?xml version="1.0" encoding="utf-8"?>
<sst xmlns="http://schemas.openxmlformats.org/spreadsheetml/2006/main" count="428" uniqueCount="97">
  <si>
    <t>50 Free</t>
  </si>
  <si>
    <t>100 Free</t>
  </si>
  <si>
    <t>200 Free</t>
  </si>
  <si>
    <t>500 Free</t>
  </si>
  <si>
    <t>50 Back</t>
  </si>
  <si>
    <t>100 Back</t>
  </si>
  <si>
    <t>50 Breast</t>
  </si>
  <si>
    <t>100 Breast</t>
  </si>
  <si>
    <t>50 Fly</t>
  </si>
  <si>
    <t>100 Fly</t>
  </si>
  <si>
    <t>100 IM</t>
  </si>
  <si>
    <t>200 IM</t>
  </si>
  <si>
    <t>#</t>
  </si>
  <si>
    <t>Avg #</t>
  </si>
  <si>
    <t>32 Place Time</t>
  </si>
  <si>
    <t>National A Time</t>
  </si>
  <si>
    <t>Avg 32nd Place Time</t>
  </si>
  <si>
    <t>1000 Free</t>
  </si>
  <si>
    <t>1650 Free</t>
  </si>
  <si>
    <t>200 Back</t>
  </si>
  <si>
    <t>200 Breast</t>
  </si>
  <si>
    <t>200 Fly</t>
  </si>
  <si>
    <t>400 IM</t>
  </si>
  <si>
    <t>National BB Time</t>
  </si>
  <si>
    <t>DQ</t>
  </si>
  <si>
    <t>11-12 Girls</t>
  </si>
  <si>
    <t>13-14 Girls</t>
  </si>
  <si>
    <t>11-12 Boys</t>
  </si>
  <si>
    <t>13-14 Boys</t>
  </si>
  <si>
    <t>Senior Girls</t>
  </si>
  <si>
    <t>Senior Boys</t>
  </si>
  <si>
    <t>Number of Swimmers in Each Event</t>
  </si>
  <si>
    <t>1;23.85</t>
  </si>
  <si>
    <t>National AA Time</t>
  </si>
  <si>
    <t>NA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</si>
  <si>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Q times for Senior events cannot be set slower than the Q times for 13-14 events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</si>
  <si>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For the 50 and 100 Freestyle events, if the four-year average is more than 64 swimmers and the 64th place four-year average time is faster than the current Q time, then Q times should be adjusted based on the following: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</si>
  <si>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Q times should be set equal to the 64th four-year average time rounded up to nine 100’s provided the adjusted time is not faster than the National AA time standard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</si>
  <si>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If the 64th four-year average time is faster than the National AA time standard, Q times should be set  equal to the National AA time standard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</si>
  <si>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Q times cannot be set at a time that is slower than the National A time standard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</si>
  <si>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For the 100 Backstroke, 100 Breaststroke, 100 Butterfly, 200 Freestyle and 200 IM events, if the four-year average is more than 48 swimmers and the 48th place four-year average time is faster than the current Q time, then Q times should be adjusted based on the following: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</si>
  <si>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Q times should be set equal to the 48th four-year average time rounded up to nine 100’s provided that the adjusted time is not faster than the National AA time standard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</si>
  <si>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If the 48th four-year average time is faster than the National AA time standard, Q times should be set  equal to the National AA time standard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</si>
  <si>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Q times cannot be set at a time that is slower than the average of the National A time standard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</si>
  <si>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For the 200 Backstroke, 200 Breaststroke and 200 Butterfly events, if the four-year average is more than 48 swimmers and the 48th place four-year average time is faster than the current Q time, then Q times should be adjusted based on the following: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</si>
  <si>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Q times cannot be set at a time that is slower than the average of the National A and BB time standard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</si>
  <si>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For the 400/500 Freestyle and the 400 IM events, if the four-year average is more than 40 swimmers and the 40th place four-year average time is faster than the current Q time, then Q times should be adjusted based on the following: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</si>
  <si>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Q times should be set equal to the 40th four-year average time rounded up to nine 100’s provided that the adjusted time is not faster than the National AA time standard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</si>
  <si>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If the 40th four-year average time is faster than the National AA time standard, Q times should be set  equal to the National AA time standard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</si>
  <si>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For the 800/1000 and 1500/1650 Freestyle events, if the four-year average is more than 32 swimmers and the 32th place four-year average time is faster than the current Q time, then Q times should be adjusted based on the following: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</si>
  <si>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Q times are set equal to the 32nd average time rounded up to nine 100’s provided that the new time is not faster than the National AA time standard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</si>
  <si>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If the 32nd average time is faster than the National AA time standard, the Q time is set  equal to the National AA time standard</t>
    </r>
  </si>
  <si>
    <t>·        The short course meters times will be derived annually by multiplying the short course yards Q time in all events by the percentage difference between that the National Motivational A Short Course Meters time and the National Motivational A Short Course Yards time</t>
  </si>
  <si>
    <t>4 yr aveverage must be over</t>
  </si>
  <si>
    <t>Four-year average time</t>
  </si>
  <si>
    <t>SCM A Time</t>
  </si>
  <si>
    <t>SCY A Time</t>
  </si>
  <si>
    <t>Difference</t>
  </si>
  <si>
    <t>2016-2017 SCY Q Time</t>
  </si>
  <si>
    <t>Number of Swimmers</t>
  </si>
  <si>
    <t>2016-2017 SCY Senior Q Time</t>
  </si>
  <si>
    <t xml:space="preserve"> 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</si>
  <si>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For events where the four-year average is more than 32 swimmers and the 32nd place four-year average time is faster than current Q time, then Q times should be adjusted based on the following: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</si>
  <si>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Q times are set equal to the 32nd four-year average time rounded up to nine 100’s provided that the new time is not faster than the National AA time standard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</si>
  <si>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If the 32nd four-year average time is faster than the National AA time standard, Q times are set  equal to the National AA time standard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</si>
  <si>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For events where the four-year average is less than 16 swimmers, Q times should be set at a time that is 1 percent slower than the current Q time provided the time is not slower than the National BB time standard</t>
    </r>
  </si>
  <si>
    <t>Not slower than the SCM BB Time</t>
  </si>
  <si>
    <t>Not faster than the SCM AA Time</t>
  </si>
  <si>
    <t>Not slower than the SCY BB Time</t>
  </si>
  <si>
    <t>Not faster than the SCY AA Time</t>
  </si>
  <si>
    <t>10 &amp; Under Girls</t>
  </si>
  <si>
    <t>10 &amp; Under Boys</t>
  </si>
  <si>
    <t>50 Butterfly</t>
  </si>
  <si>
    <t>100 Butterfly</t>
  </si>
  <si>
    <t>200 Butterfly</t>
  </si>
  <si>
    <t>Event</t>
  </si>
  <si>
    <t>10 &amp; U Girls</t>
  </si>
  <si>
    <t>10 &amp; U Boys</t>
  </si>
  <si>
    <t>800 Free</t>
  </si>
  <si>
    <t>1500 Free</t>
  </si>
  <si>
    <t>400 Free</t>
  </si>
  <si>
    <t>2;47.79</t>
  </si>
  <si>
    <t>1 % Slower</t>
  </si>
  <si>
    <t>Time that Q time cannot be slower than</t>
  </si>
  <si>
    <t>Updated 10/12/2016</t>
  </si>
  <si>
    <t>Iowa Swimming  Championship Qualifying Times                                     Q Times - Short Course Yards</t>
  </si>
  <si>
    <t>2017-2018 SCY Senior Q Time</t>
  </si>
  <si>
    <t>2017-2018 Q SCY Q Time</t>
  </si>
  <si>
    <t>.:39.19</t>
  </si>
  <si>
    <t>2017-2018 SCY Q Time</t>
  </si>
  <si>
    <t>Cannot be slower than 2017-2018 13-14 Q Time</t>
  </si>
  <si>
    <t>Updated 9/1/2017</t>
  </si>
  <si>
    <t>2016-2017 Q SCY Q Time</t>
  </si>
  <si>
    <t>2017-2018 SCM Q Time</t>
  </si>
  <si>
    <t>National A Time Standard</t>
  </si>
  <si>
    <t>2017-2018  SCM Q Time</t>
  </si>
  <si>
    <t>Iowa Swimming  Championship Qualifying Times                                   Q Times - Short Course 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</si>
</sst>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14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ourier New"/>
      <family val="3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2" xfId="0" quotePrefix="1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6" xfId="0" applyNumberFormat="1" applyFont="1" applyFill="1" applyBorder="1" applyAlignment="1">
      <alignment horizontal="center"/>
    </xf>
    <xf numFmtId="1" fontId="2" fillId="0" borderId="32" xfId="0" applyNumberFormat="1" applyFont="1" applyFill="1" applyBorder="1" applyAlignment="1">
      <alignment horizontal="center"/>
    </xf>
    <xf numFmtId="1" fontId="2" fillId="0" borderId="33" xfId="0" applyNumberFormat="1" applyFont="1" applyFill="1" applyBorder="1" applyAlignment="1">
      <alignment horizontal="center"/>
    </xf>
    <xf numFmtId="1" fontId="2" fillId="0" borderId="12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0" fontId="2" fillId="0" borderId="0" xfId="0" applyFont="1" applyFill="1"/>
    <xf numFmtId="1" fontId="2" fillId="0" borderId="3" xfId="0" applyNumberFormat="1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0" fillId="0" borderId="0" xfId="0" applyFill="1"/>
    <xf numFmtId="1" fontId="2" fillId="0" borderId="0" xfId="0" applyNumberFormat="1" applyFont="1" applyBorder="1" applyAlignment="1">
      <alignment horizontal="center"/>
    </xf>
    <xf numFmtId="164" fontId="2" fillId="0" borderId="36" xfId="0" applyNumberFormat="1" applyFont="1" applyFill="1" applyBorder="1" applyAlignment="1">
      <alignment horizontal="center"/>
    </xf>
    <xf numFmtId="164" fontId="2" fillId="0" borderId="39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41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38" xfId="0" applyNumberFormat="1" applyFont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0" fillId="0" borderId="0" xfId="0" applyBorder="1" applyAlignment="1"/>
    <xf numFmtId="1" fontId="2" fillId="0" borderId="23" xfId="0" applyNumberFormat="1" applyFont="1" applyBorder="1" applyAlignment="1">
      <alignment horizontal="center"/>
    </xf>
    <xf numFmtId="0" fontId="0" fillId="0" borderId="0" xfId="0" applyBorder="1"/>
    <xf numFmtId="1" fontId="2" fillId="0" borderId="3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3" xfId="0" applyFont="1" applyFill="1" applyBorder="1" applyAlignment="1">
      <alignment horizontal="center"/>
    </xf>
    <xf numFmtId="1" fontId="2" fillId="0" borderId="27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left" vertical="center" indent="5"/>
    </xf>
    <xf numFmtId="0" fontId="7" fillId="0" borderId="0" xfId="0" applyFont="1" applyAlignment="1">
      <alignment horizontal="left" vertical="center" indent="10"/>
    </xf>
    <xf numFmtId="0" fontId="6" fillId="0" borderId="0" xfId="0" applyFont="1"/>
    <xf numFmtId="164" fontId="2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2" fontId="2" fillId="0" borderId="39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1" fontId="2" fillId="0" borderId="36" xfId="0" applyNumberFormat="1" applyFont="1" applyBorder="1" applyAlignment="1">
      <alignment horizontal="center"/>
    </xf>
    <xf numFmtId="1" fontId="2" fillId="0" borderId="38" xfId="0" applyNumberFormat="1" applyFont="1" applyBorder="1" applyAlignment="1">
      <alignment horizontal="center"/>
    </xf>
    <xf numFmtId="1" fontId="2" fillId="0" borderId="24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39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1" fillId="0" borderId="40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  <xf numFmtId="164" fontId="2" fillId="0" borderId="38" xfId="0" applyNumberFormat="1" applyFont="1" applyFill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1" fontId="2" fillId="0" borderId="29" xfId="0" applyNumberFormat="1" applyFont="1" applyBorder="1" applyAlignment="1">
      <alignment horizontal="center"/>
    </xf>
    <xf numFmtId="1" fontId="2" fillId="0" borderId="31" xfId="0" applyNumberFormat="1" applyFont="1" applyBorder="1" applyAlignment="1">
      <alignment horizontal="center"/>
    </xf>
    <xf numFmtId="0" fontId="8" fillId="0" borderId="0" xfId="0" applyFont="1" applyAlignment="1">
      <alignment horizontal="left" vertical="center" indent="5"/>
    </xf>
    <xf numFmtId="164" fontId="2" fillId="0" borderId="54" xfId="0" applyNumberFormat="1" applyFont="1" applyBorder="1" applyAlignment="1">
      <alignment horizontal="center"/>
    </xf>
    <xf numFmtId="2" fontId="2" fillId="0" borderId="49" xfId="0" applyNumberFormat="1" applyFont="1" applyBorder="1" applyAlignment="1">
      <alignment horizontal="center"/>
    </xf>
    <xf numFmtId="0" fontId="1" fillId="0" borderId="45" xfId="0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1" fillId="0" borderId="38" xfId="0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/>
    </xf>
    <xf numFmtId="0" fontId="0" fillId="0" borderId="39" xfId="0" applyBorder="1"/>
    <xf numFmtId="0" fontId="1" fillId="0" borderId="26" xfId="0" applyFont="1" applyBorder="1" applyAlignment="1">
      <alignment horizontal="center" wrapText="1"/>
    </xf>
    <xf numFmtId="0" fontId="0" fillId="0" borderId="21" xfId="0" applyBorder="1"/>
    <xf numFmtId="164" fontId="2" fillId="2" borderId="50" xfId="0" applyNumberFormat="1" applyFont="1" applyFill="1" applyBorder="1" applyAlignment="1">
      <alignment horizontal="center"/>
    </xf>
    <xf numFmtId="164" fontId="2" fillId="2" borderId="29" xfId="0" applyNumberFormat="1" applyFont="1" applyFill="1" applyBorder="1" applyAlignment="1">
      <alignment horizontal="center"/>
    </xf>
    <xf numFmtId="164" fontId="2" fillId="2" borderId="31" xfId="0" applyNumberFormat="1" applyFont="1" applyFill="1" applyBorder="1" applyAlignment="1">
      <alignment horizontal="center"/>
    </xf>
    <xf numFmtId="164" fontId="2" fillId="2" borderId="27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4" fontId="2" fillId="2" borderId="28" xfId="0" applyNumberFormat="1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164" fontId="2" fillId="2" borderId="9" xfId="0" applyNumberFormat="1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 wrapText="1"/>
    </xf>
    <xf numFmtId="0" fontId="1" fillId="2" borderId="35" xfId="0" applyFont="1" applyFill="1" applyBorder="1" applyAlignment="1">
      <alignment horizontal="center" wrapText="1"/>
    </xf>
    <xf numFmtId="164" fontId="2" fillId="2" borderId="30" xfId="0" applyNumberFormat="1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 wrapText="1"/>
    </xf>
    <xf numFmtId="0" fontId="0" fillId="2" borderId="8" xfId="0" applyFill="1" applyBorder="1"/>
    <xf numFmtId="0" fontId="1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0" fillId="0" borderId="36" xfId="0" applyFont="1" applyBorder="1"/>
    <xf numFmtId="0" fontId="10" fillId="0" borderId="36" xfId="0" applyFont="1" applyBorder="1" applyAlignment="1">
      <alignment horizontal="center"/>
    </xf>
    <xf numFmtId="164" fontId="0" fillId="0" borderId="36" xfId="0" applyNumberFormat="1" applyFont="1" applyFill="1" applyBorder="1" applyAlignment="1">
      <alignment horizontal="center"/>
    </xf>
    <xf numFmtId="0" fontId="1" fillId="0" borderId="46" xfId="0" applyFont="1" applyBorder="1" applyAlignment="1">
      <alignment horizontal="center" wrapText="1"/>
    </xf>
    <xf numFmtId="1" fontId="2" fillId="0" borderId="25" xfId="0" applyNumberFormat="1" applyFont="1" applyFill="1" applyBorder="1" applyAlignment="1">
      <alignment horizontal="center"/>
    </xf>
    <xf numFmtId="0" fontId="10" fillId="0" borderId="36" xfId="0" applyFont="1" applyFill="1" applyBorder="1"/>
    <xf numFmtId="0" fontId="10" fillId="0" borderId="36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/>
    <xf numFmtId="164" fontId="2" fillId="0" borderId="27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55" xfId="0" applyBorder="1" applyAlignment="1">
      <alignment horizontal="center"/>
    </xf>
    <xf numFmtId="0" fontId="0" fillId="0" borderId="44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" fontId="2" fillId="0" borderId="47" xfId="0" applyNumberFormat="1" applyFont="1" applyBorder="1" applyAlignment="1">
      <alignment horizontal="center"/>
    </xf>
    <xf numFmtId="1" fontId="2" fillId="0" borderId="46" xfId="0" applyNumberFormat="1" applyFont="1" applyBorder="1" applyAlignment="1">
      <alignment horizontal="center"/>
    </xf>
    <xf numFmtId="1" fontId="2" fillId="0" borderId="48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1" fillId="0" borderId="5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tabSelected="1" zoomScale="70" zoomScaleNormal="70" workbookViewId="0">
      <selection activeCell="Z5" sqref="Z5"/>
    </sheetView>
  </sheetViews>
  <sheetFormatPr defaultRowHeight="15" x14ac:dyDescent="0.25"/>
  <cols>
    <col min="2" max="2" width="3.42578125" style="1" customWidth="1"/>
    <col min="3" max="3" width="5.5703125" style="1" customWidth="1"/>
    <col min="4" max="4" width="12.28515625" style="1" customWidth="1"/>
    <col min="5" max="5" width="5.5703125" style="1" customWidth="1"/>
    <col min="6" max="6" width="9.5703125" style="1" customWidth="1"/>
    <col min="7" max="7" width="5.5703125" style="1" customWidth="1"/>
    <col min="8" max="8" width="10.140625" style="1" customWidth="1"/>
    <col min="9" max="9" width="5.5703125" style="1" customWidth="1"/>
    <col min="10" max="10" width="11.42578125" style="1" customWidth="1"/>
    <col min="11" max="11" width="2.42578125" style="1" customWidth="1"/>
    <col min="12" max="12" width="7.42578125" style="1" customWidth="1"/>
    <col min="13" max="13" width="13.5703125" style="1" customWidth="1"/>
    <col min="14" max="14" width="2.85546875" customWidth="1"/>
    <col min="15" max="15" width="14.7109375" customWidth="1"/>
    <col min="16" max="18" width="12.28515625" customWidth="1"/>
    <col min="20" max="20" width="3.85546875" customWidth="1"/>
    <col min="21" max="26" width="12.7109375" customWidth="1"/>
  </cols>
  <sheetData>
    <row r="1" spans="1:26" x14ac:dyDescent="0.25">
      <c r="A1" t="s">
        <v>70</v>
      </c>
    </row>
    <row r="2" spans="1:26" ht="15.75" thickBot="1" x14ac:dyDescent="0.3"/>
    <row r="3" spans="1:26" ht="15.75" thickBot="1" x14ac:dyDescent="0.3">
      <c r="C3" s="163">
        <v>2014</v>
      </c>
      <c r="D3" s="164"/>
      <c r="E3" s="163">
        <v>2015</v>
      </c>
      <c r="F3" s="164"/>
      <c r="G3" s="166">
        <v>2016</v>
      </c>
      <c r="H3" s="167"/>
      <c r="I3" s="166">
        <v>2017</v>
      </c>
      <c r="J3" s="167"/>
      <c r="P3" s="165"/>
      <c r="Q3" s="165"/>
    </row>
    <row r="4" spans="1:26" s="2" customFormat="1" ht="36" customHeight="1" thickBot="1" x14ac:dyDescent="0.2">
      <c r="B4" s="3"/>
      <c r="C4" s="152" t="s">
        <v>12</v>
      </c>
      <c r="D4" s="153" t="s">
        <v>14</v>
      </c>
      <c r="E4" s="152" t="s">
        <v>12</v>
      </c>
      <c r="F4" s="153" t="s">
        <v>14</v>
      </c>
      <c r="G4" s="152" t="s">
        <v>12</v>
      </c>
      <c r="H4" s="153" t="s">
        <v>14</v>
      </c>
      <c r="I4" s="21" t="s">
        <v>12</v>
      </c>
      <c r="J4" s="22" t="s">
        <v>14</v>
      </c>
      <c r="K4" s="3"/>
      <c r="L4" s="21" t="s">
        <v>13</v>
      </c>
      <c r="M4" s="22" t="s">
        <v>16</v>
      </c>
      <c r="O4" s="127" t="s">
        <v>92</v>
      </c>
      <c r="P4" s="111" t="s">
        <v>68</v>
      </c>
      <c r="Q4" s="111" t="s">
        <v>69</v>
      </c>
      <c r="R4" s="127" t="s">
        <v>87</v>
      </c>
      <c r="U4" s="21" t="s">
        <v>55</v>
      </c>
      <c r="V4" s="64" t="s">
        <v>56</v>
      </c>
      <c r="W4" s="25" t="s">
        <v>57</v>
      </c>
      <c r="X4" s="111" t="s">
        <v>66</v>
      </c>
      <c r="Y4" s="111" t="s">
        <v>67</v>
      </c>
      <c r="Z4" s="127" t="s">
        <v>93</v>
      </c>
    </row>
    <row r="5" spans="1:26" x14ac:dyDescent="0.25">
      <c r="A5" t="s">
        <v>0</v>
      </c>
      <c r="B5" s="6"/>
      <c r="C5" s="19">
        <v>48</v>
      </c>
      <c r="D5" s="20">
        <v>3.9004629629629638E-4</v>
      </c>
      <c r="E5" s="19">
        <v>57</v>
      </c>
      <c r="F5" s="20">
        <v>3.8287037037037038E-4</v>
      </c>
      <c r="G5" s="19">
        <v>51</v>
      </c>
      <c r="H5" s="20">
        <v>3.8078703703703706E-4</v>
      </c>
      <c r="I5" s="19">
        <v>28</v>
      </c>
      <c r="J5" s="20"/>
      <c r="K5" s="6"/>
      <c r="L5" s="46">
        <f>AVERAGE(C5,E5,G5,I5)</f>
        <v>46</v>
      </c>
      <c r="M5" s="20">
        <f>AVERAGE(J5,D5,F5,H5)</f>
        <v>3.8456790123456798E-4</v>
      </c>
      <c r="N5" s="7"/>
      <c r="O5" s="69">
        <v>3.8645833333333333E-4</v>
      </c>
      <c r="P5" s="70">
        <v>4.0729166666666664E-4</v>
      </c>
      <c r="Q5" s="33">
        <v>3.494212962962963E-4</v>
      </c>
      <c r="R5" s="122">
        <v>3.8530092592592587E-4</v>
      </c>
      <c r="U5" s="69">
        <v>4.0150462962962964E-4</v>
      </c>
      <c r="V5" s="70">
        <v>3.6331018518518521E-4</v>
      </c>
      <c r="W5" s="34">
        <f>U5-V5</f>
        <v>3.819444444444443E-5</v>
      </c>
      <c r="X5" s="34">
        <v>4.5011574074074073E-4</v>
      </c>
      <c r="Y5" s="33">
        <v>3.8530092592592587E-4</v>
      </c>
      <c r="Z5" s="122">
        <f>R5+W5</f>
        <v>4.234953703703703E-4</v>
      </c>
    </row>
    <row r="6" spans="1:26" x14ac:dyDescent="0.25">
      <c r="A6" t="s">
        <v>1</v>
      </c>
      <c r="B6" s="6"/>
      <c r="C6" s="4">
        <v>50</v>
      </c>
      <c r="D6" s="10">
        <v>8.6377314814814813E-4</v>
      </c>
      <c r="E6" s="4">
        <v>55</v>
      </c>
      <c r="F6" s="12">
        <v>8.4652777777777775E-4</v>
      </c>
      <c r="G6" s="4">
        <v>49</v>
      </c>
      <c r="H6" s="10">
        <v>8.5891203703703694E-4</v>
      </c>
      <c r="I6" s="4">
        <v>25</v>
      </c>
      <c r="J6" s="10"/>
      <c r="K6" s="6"/>
      <c r="L6" s="46">
        <f>AVERAGE(C6,E6,G6,I6)</f>
        <v>44.75</v>
      </c>
      <c r="M6" s="20">
        <f>AVERAGE(J6,D6,F6,H6)</f>
        <v>8.5640432098765427E-4</v>
      </c>
      <c r="N6" s="7"/>
      <c r="O6" s="16">
        <v>8.5983796296296296E-4</v>
      </c>
      <c r="P6" s="54">
        <v>9.2581018518518522E-4</v>
      </c>
      <c r="Q6" s="10">
        <v>7.7881944444444439E-4</v>
      </c>
      <c r="R6" s="123">
        <v>8.5636574074074076E-4</v>
      </c>
      <c r="U6" s="16">
        <v>9.015046296296297E-4</v>
      </c>
      <c r="V6" s="54">
        <v>8.1585648148148153E-4</v>
      </c>
      <c r="W6" s="13">
        <f t="shared" ref="W6:W20" si="0">U6-V6</f>
        <v>8.5648148148148172E-5</v>
      </c>
      <c r="X6" s="13">
        <v>1.0230324074074074E-3</v>
      </c>
      <c r="Y6" s="10">
        <v>8.6099537037037036E-4</v>
      </c>
      <c r="Z6" s="123">
        <f>R6+W6</f>
        <v>9.4201388888888894E-4</v>
      </c>
    </row>
    <row r="7" spans="1:26" x14ac:dyDescent="0.25">
      <c r="A7" t="s">
        <v>2</v>
      </c>
      <c r="B7" s="6"/>
      <c r="C7" s="4">
        <v>43</v>
      </c>
      <c r="D7" s="10">
        <v>1.9127314814814814E-3</v>
      </c>
      <c r="E7" s="4">
        <v>49</v>
      </c>
      <c r="F7" s="12">
        <v>1.8694444444444446E-3</v>
      </c>
      <c r="G7" s="4">
        <v>43</v>
      </c>
      <c r="H7" s="10">
        <v>1.9048611111111109E-3</v>
      </c>
      <c r="I7" s="4">
        <v>18</v>
      </c>
      <c r="J7" s="10"/>
      <c r="K7" s="6"/>
      <c r="L7" s="46">
        <f>AVERAGE(C7,E7,G7,I7)</f>
        <v>38.25</v>
      </c>
      <c r="M7" s="20">
        <f>AVERAGE(J7,D7,F7,H7)</f>
        <v>1.8956790123456789E-3</v>
      </c>
      <c r="N7" s="7"/>
      <c r="O7" s="16">
        <v>1.9026620370370369E-3</v>
      </c>
      <c r="P7" s="54">
        <v>2.0531249999999998E-3</v>
      </c>
      <c r="Q7" s="10">
        <v>1.7163194444444441E-3</v>
      </c>
      <c r="R7" s="123">
        <v>1.8957175925925927E-3</v>
      </c>
      <c r="U7" s="16">
        <v>1.9894675925925926E-3</v>
      </c>
      <c r="V7" s="54">
        <v>1.8008101851851855E-3</v>
      </c>
      <c r="W7" s="13">
        <f t="shared" si="0"/>
        <v>1.8865740740740713E-4</v>
      </c>
      <c r="X7" s="13">
        <v>2.268402777777778E-3</v>
      </c>
      <c r="Y7" s="10">
        <v>1.8968750000000001E-3</v>
      </c>
      <c r="Z7" s="123">
        <f>R7+W7</f>
        <v>2.0843749999999999E-3</v>
      </c>
    </row>
    <row r="8" spans="1:26" x14ac:dyDescent="0.25">
      <c r="A8" t="s">
        <v>3</v>
      </c>
      <c r="B8" s="6"/>
      <c r="C8" s="4">
        <v>22</v>
      </c>
      <c r="D8" s="10"/>
      <c r="E8" s="4">
        <v>31</v>
      </c>
      <c r="F8" s="10"/>
      <c r="G8" s="4">
        <v>25</v>
      </c>
      <c r="H8" s="10"/>
      <c r="I8" s="4">
        <v>14</v>
      </c>
      <c r="J8" s="10"/>
      <c r="K8" s="6"/>
      <c r="L8" s="46">
        <f>AVERAGE(C8,E8,G8,I8)</f>
        <v>23</v>
      </c>
      <c r="M8" s="20"/>
      <c r="N8" s="7"/>
      <c r="O8" s="16">
        <v>5.2718749999999997E-3</v>
      </c>
      <c r="P8" s="54">
        <v>5.2718749999999997E-3</v>
      </c>
      <c r="Q8" s="10">
        <v>4.4906249999999998E-3</v>
      </c>
      <c r="R8" s="123">
        <v>5.2718749999999997E-3</v>
      </c>
      <c r="U8" s="16">
        <v>4.1005787037037035E-3</v>
      </c>
      <c r="V8" s="54">
        <v>4.686226851851852E-3</v>
      </c>
      <c r="W8" s="13">
        <f>V8-U8</f>
        <v>5.8564814814814851E-4</v>
      </c>
      <c r="X8" s="13">
        <v>4.6133101851851847E-3</v>
      </c>
      <c r="Y8" s="10">
        <v>3.9304398148148146E-3</v>
      </c>
      <c r="Z8" s="123">
        <v>4.6133101851851847E-3</v>
      </c>
    </row>
    <row r="9" spans="1:26" x14ac:dyDescent="0.25">
      <c r="B9" s="6"/>
      <c r="C9" s="4"/>
      <c r="D9" s="10"/>
      <c r="E9" s="4"/>
      <c r="F9" s="10"/>
      <c r="G9" s="4"/>
      <c r="H9" s="10"/>
      <c r="I9" s="4"/>
      <c r="J9" s="10"/>
      <c r="K9" s="6"/>
      <c r="L9" s="46"/>
      <c r="M9" s="20"/>
      <c r="N9" s="7"/>
      <c r="O9" s="16"/>
      <c r="P9" s="54"/>
      <c r="Q9" s="10"/>
      <c r="R9" s="123"/>
      <c r="U9" s="16"/>
      <c r="V9" s="54"/>
      <c r="W9" s="13"/>
      <c r="X9" s="13"/>
      <c r="Y9" s="10"/>
      <c r="Z9" s="123"/>
    </row>
    <row r="10" spans="1:26" x14ac:dyDescent="0.25">
      <c r="A10" t="s">
        <v>4</v>
      </c>
      <c r="B10" s="6"/>
      <c r="C10" s="4">
        <v>49</v>
      </c>
      <c r="D10" s="10">
        <v>4.6145833333333331E-4</v>
      </c>
      <c r="E10" s="4">
        <v>61</v>
      </c>
      <c r="F10" s="10">
        <v>4.4895833333333333E-4</v>
      </c>
      <c r="G10" s="4">
        <v>55</v>
      </c>
      <c r="H10" s="10">
        <v>4.4849537037037037E-4</v>
      </c>
      <c r="I10" s="4">
        <v>25</v>
      </c>
      <c r="J10" s="10"/>
      <c r="K10" s="6"/>
      <c r="L10" s="46">
        <f>AVERAGE(C10,E10,G10,I10)</f>
        <v>47.5</v>
      </c>
      <c r="M10" s="20">
        <f>AVERAGE(J10,D10,F10,H10)</f>
        <v>4.5297067901234567E-4</v>
      </c>
      <c r="N10" s="7"/>
      <c r="O10" s="16" t="s">
        <v>88</v>
      </c>
      <c r="P10" s="54">
        <v>4.8483796296296301E-4</v>
      </c>
      <c r="Q10" s="10">
        <v>4.049768518518519E-4</v>
      </c>
      <c r="R10" s="123">
        <v>4.5358796296296298E-4</v>
      </c>
      <c r="U10" s="16">
        <v>4.6979166666666675E-4</v>
      </c>
      <c r="V10" s="54">
        <v>4.246527777777777E-4</v>
      </c>
      <c r="W10" s="13">
        <f t="shared" si="0"/>
        <v>4.5138888888889049E-5</v>
      </c>
      <c r="X10" s="13">
        <v>5.357638888888889E-4</v>
      </c>
      <c r="Y10" s="10">
        <v>4.4780092592592587E-4</v>
      </c>
      <c r="Z10" s="123">
        <f>R10+W10</f>
        <v>4.9872685185185198E-4</v>
      </c>
    </row>
    <row r="11" spans="1:26" x14ac:dyDescent="0.25">
      <c r="A11" t="s">
        <v>5</v>
      </c>
      <c r="B11" s="6"/>
      <c r="C11" s="4">
        <v>43</v>
      </c>
      <c r="D11" s="10">
        <v>1.0059027777777779E-3</v>
      </c>
      <c r="E11" s="4">
        <v>46</v>
      </c>
      <c r="F11" s="10">
        <v>9.8194444444444436E-4</v>
      </c>
      <c r="G11" s="4">
        <v>45</v>
      </c>
      <c r="H11" s="10">
        <v>9.8831018518518517E-4</v>
      </c>
      <c r="I11" s="4">
        <v>28</v>
      </c>
      <c r="J11" s="10"/>
      <c r="K11" s="6"/>
      <c r="L11" s="46">
        <f>AVERAGE(C11,E11,G11,I11)</f>
        <v>40.5</v>
      </c>
      <c r="M11" s="20">
        <f>AVERAGE(J11,D11,F11,H11)</f>
        <v>9.9205246913580247E-4</v>
      </c>
      <c r="N11" s="7"/>
      <c r="O11" s="16">
        <v>9.9409722222222217E-4</v>
      </c>
      <c r="P11" s="54">
        <v>1.0496527777777778E-3</v>
      </c>
      <c r="Q11" s="10">
        <v>8.7488425925925928E-4</v>
      </c>
      <c r="R11" s="123">
        <v>9.9293981481481477E-4</v>
      </c>
      <c r="U11" s="16">
        <v>1.0149305555555556E-3</v>
      </c>
      <c r="V11" s="54">
        <v>9.1770833333333331E-4</v>
      </c>
      <c r="W11" s="13">
        <f t="shared" si="0"/>
        <v>9.7222222222222284E-5</v>
      </c>
      <c r="X11" s="13">
        <v>1.1596064814814815E-3</v>
      </c>
      <c r="Y11" s="10">
        <v>9.6631944444444445E-4</v>
      </c>
      <c r="Z11" s="123">
        <f>R11+W11</f>
        <v>1.0901620370370371E-3</v>
      </c>
    </row>
    <row r="12" spans="1:26" x14ac:dyDescent="0.25">
      <c r="B12" s="6"/>
      <c r="C12" s="4"/>
      <c r="D12" s="10"/>
      <c r="E12" s="4"/>
      <c r="F12" s="10"/>
      <c r="G12" s="4"/>
      <c r="H12" s="10"/>
      <c r="I12" s="4"/>
      <c r="J12" s="10"/>
      <c r="K12" s="6"/>
      <c r="L12" s="46"/>
      <c r="M12" s="20"/>
      <c r="N12" s="7"/>
      <c r="O12" s="16"/>
      <c r="P12" s="54"/>
      <c r="Q12" s="10"/>
      <c r="R12" s="123"/>
      <c r="U12" s="16"/>
      <c r="V12" s="54"/>
      <c r="W12" s="13"/>
      <c r="X12" s="13"/>
      <c r="Y12" s="10"/>
      <c r="Z12" s="123"/>
    </row>
    <row r="13" spans="1:26" x14ac:dyDescent="0.25">
      <c r="A13" t="s">
        <v>6</v>
      </c>
      <c r="B13" s="6"/>
      <c r="C13" s="4">
        <v>40</v>
      </c>
      <c r="D13" s="10">
        <v>5.2962962962962957E-4</v>
      </c>
      <c r="E13" s="4">
        <v>38</v>
      </c>
      <c r="F13" s="10">
        <v>5.3090277777777782E-4</v>
      </c>
      <c r="G13" s="4">
        <v>34</v>
      </c>
      <c r="H13" s="10">
        <v>5.3680555555555556E-4</v>
      </c>
      <c r="I13" s="4">
        <v>30</v>
      </c>
      <c r="J13" s="10"/>
      <c r="K13" s="6"/>
      <c r="L13" s="46">
        <f>AVERAGE(C13,E13,G13,I13)</f>
        <v>35.5</v>
      </c>
      <c r="M13" s="20">
        <f>AVERAGE(J13,D13,F13,H13)</f>
        <v>5.3244598765432095E-4</v>
      </c>
      <c r="N13" s="7"/>
      <c r="O13" s="16">
        <v>5.334490740740741E-4</v>
      </c>
      <c r="P13" s="54">
        <v>5.496527777777777E-4</v>
      </c>
      <c r="Q13" s="10">
        <v>4.5821759259259258E-4</v>
      </c>
      <c r="R13" s="123">
        <v>5.334490740740741E-4</v>
      </c>
      <c r="U13" s="16">
        <v>5.346064814814815E-4</v>
      </c>
      <c r="V13" s="54">
        <v>4.8368055555555556E-4</v>
      </c>
      <c r="W13" s="13">
        <f t="shared" ref="W13" si="1">U13-V13</f>
        <v>5.0925925925925943E-5</v>
      </c>
      <c r="X13" s="13">
        <v>6.0752314814814816E-4</v>
      </c>
      <c r="Y13" s="10">
        <v>5.1030092592592587E-4</v>
      </c>
      <c r="Z13" s="123">
        <f>R13+W13</f>
        <v>5.8437500000000004E-4</v>
      </c>
    </row>
    <row r="14" spans="1:26" x14ac:dyDescent="0.25">
      <c r="A14" t="s">
        <v>7</v>
      </c>
      <c r="B14" s="6"/>
      <c r="C14" s="4">
        <v>48</v>
      </c>
      <c r="D14" s="10">
        <v>1.1563657407407406E-3</v>
      </c>
      <c r="E14" s="4">
        <v>40</v>
      </c>
      <c r="F14" s="10">
        <v>1.1560185185185187E-3</v>
      </c>
      <c r="G14" s="4">
        <v>39</v>
      </c>
      <c r="H14" s="10">
        <v>1.1938657407407408E-3</v>
      </c>
      <c r="I14" s="4">
        <v>28</v>
      </c>
      <c r="J14" s="10"/>
      <c r="K14" s="6"/>
      <c r="L14" s="46">
        <f>AVERAGE(C14,E14,G14,I14)</f>
        <v>38.75</v>
      </c>
      <c r="M14" s="20">
        <f>AVERAGE(J14,D14,F14,H14)</f>
        <v>1.1687499999999999E-3</v>
      </c>
      <c r="N14" s="7"/>
      <c r="O14" s="16">
        <v>1.1688657407407407E-3</v>
      </c>
      <c r="P14" s="54">
        <v>1.2151620370370369E-3</v>
      </c>
      <c r="Q14" s="10">
        <v>1.0126157407407408E-3</v>
      </c>
      <c r="R14" s="123">
        <v>1.1688657407407407E-3</v>
      </c>
      <c r="U14" s="16">
        <v>1.1746527777777777E-3</v>
      </c>
      <c r="V14" s="54">
        <v>1.0635416666666666E-3</v>
      </c>
      <c r="W14" s="13">
        <f t="shared" si="0"/>
        <v>1.1111111111111109E-4</v>
      </c>
      <c r="X14" s="13">
        <v>1.3424768518518519E-3</v>
      </c>
      <c r="Y14" s="10">
        <v>1.1190972222222221E-3</v>
      </c>
      <c r="Z14" s="123">
        <f>R14+W14</f>
        <v>1.2799768518518518E-3</v>
      </c>
    </row>
    <row r="15" spans="1:26" x14ac:dyDescent="0.25">
      <c r="B15" s="6"/>
      <c r="C15" s="4"/>
      <c r="D15" s="10"/>
      <c r="E15" s="4"/>
      <c r="F15" s="10"/>
      <c r="G15" s="4"/>
      <c r="H15" s="10"/>
      <c r="I15" s="4"/>
      <c r="J15" s="10"/>
      <c r="K15" s="6"/>
      <c r="L15" s="46"/>
      <c r="M15" s="20"/>
      <c r="N15" s="7"/>
      <c r="O15" s="16"/>
      <c r="P15" s="54"/>
      <c r="Q15" s="10"/>
      <c r="R15" s="123"/>
      <c r="U15" s="16"/>
      <c r="V15" s="54"/>
      <c r="W15" s="13"/>
      <c r="X15" s="13"/>
      <c r="Y15" s="10"/>
      <c r="Z15" s="123"/>
    </row>
    <row r="16" spans="1:26" x14ac:dyDescent="0.25">
      <c r="A16" t="s">
        <v>8</v>
      </c>
      <c r="B16" s="6"/>
      <c r="C16" s="4">
        <v>52</v>
      </c>
      <c r="D16" s="10">
        <v>4.7349537037037038E-4</v>
      </c>
      <c r="E16" s="4">
        <v>55</v>
      </c>
      <c r="F16" s="10">
        <v>4.4571759259259255E-4</v>
      </c>
      <c r="G16" s="4">
        <v>51</v>
      </c>
      <c r="H16" s="10">
        <v>4.3981481481481481E-4</v>
      </c>
      <c r="I16" s="4">
        <v>21</v>
      </c>
      <c r="J16" s="10"/>
      <c r="K16" s="6"/>
      <c r="L16" s="46">
        <f>AVERAGE(C16,E16,G16,I16)</f>
        <v>44.75</v>
      </c>
      <c r="M16" s="20">
        <f>AVERAGE(J16,D16,F16,H16)</f>
        <v>4.5300925925925928E-4</v>
      </c>
      <c r="N16" s="7"/>
      <c r="O16" s="16">
        <v>4.5358796296296298E-4</v>
      </c>
      <c r="P16" s="54">
        <v>4.8368055555555556E-4</v>
      </c>
      <c r="Q16" s="10">
        <v>3.9803240740740744E-4</v>
      </c>
      <c r="R16" s="123">
        <v>4.5358796296296298E-4</v>
      </c>
      <c r="U16" s="16">
        <v>4.6284722222222219E-4</v>
      </c>
      <c r="V16" s="54">
        <v>4.188657407407407E-4</v>
      </c>
      <c r="W16" s="13">
        <f t="shared" ref="W16" si="2">U16-V16</f>
        <v>4.3981481481481486E-5</v>
      </c>
      <c r="X16" s="13">
        <v>5.346064814814815E-4</v>
      </c>
      <c r="Y16" s="10">
        <v>4.3969907407407407E-4</v>
      </c>
      <c r="Z16" s="123">
        <f>R16+W16</f>
        <v>4.9756944444444447E-4</v>
      </c>
    </row>
    <row r="17" spans="1:26" x14ac:dyDescent="0.25">
      <c r="A17" t="s">
        <v>9</v>
      </c>
      <c r="B17" s="6"/>
      <c r="C17" s="4">
        <v>28</v>
      </c>
      <c r="D17" s="10"/>
      <c r="E17" s="4">
        <v>35</v>
      </c>
      <c r="F17" s="10">
        <v>1.1987268518518519E-3</v>
      </c>
      <c r="G17" s="4">
        <v>33</v>
      </c>
      <c r="H17" s="10">
        <v>1.1947916666666667E-3</v>
      </c>
      <c r="I17" s="4">
        <v>28</v>
      </c>
      <c r="J17" s="10"/>
      <c r="K17" s="6"/>
      <c r="L17" s="46">
        <f>AVERAGE(C17,E17,G17,I17)</f>
        <v>31</v>
      </c>
      <c r="M17" s="20"/>
      <c r="N17" s="7"/>
      <c r="O17" s="16">
        <v>1.1468750000000001E-3</v>
      </c>
      <c r="P17" s="54">
        <v>1.1468750000000001E-3</v>
      </c>
      <c r="Q17" s="10">
        <v>9.1655092592592602E-4</v>
      </c>
      <c r="R17" s="123">
        <v>1.1468750000000001E-3</v>
      </c>
      <c r="U17" s="16">
        <v>1.0762731481481482E-3</v>
      </c>
      <c r="V17" s="54">
        <v>9.7326388888888885E-4</v>
      </c>
      <c r="W17" s="13">
        <f t="shared" si="0"/>
        <v>1.0300925925925939E-4</v>
      </c>
      <c r="X17" s="13">
        <v>1.2672453703703704E-3</v>
      </c>
      <c r="Y17" s="10">
        <v>1.0126157407407408E-3</v>
      </c>
      <c r="Z17" s="123">
        <f>R17+W17</f>
        <v>1.2498842592592596E-3</v>
      </c>
    </row>
    <row r="18" spans="1:26" x14ac:dyDescent="0.25">
      <c r="B18" s="6"/>
      <c r="C18" s="4"/>
      <c r="D18" s="10"/>
      <c r="E18" s="4"/>
      <c r="F18" s="10"/>
      <c r="G18" s="4"/>
      <c r="H18" s="10"/>
      <c r="I18" s="4"/>
      <c r="J18" s="10"/>
      <c r="K18" s="6"/>
      <c r="L18" s="46"/>
      <c r="M18" s="20"/>
      <c r="N18" s="7"/>
      <c r="O18" s="16"/>
      <c r="P18" s="54"/>
      <c r="Q18" s="10"/>
      <c r="R18" s="123"/>
      <c r="U18" s="16"/>
      <c r="V18" s="54"/>
      <c r="W18" s="13"/>
      <c r="X18" s="13"/>
      <c r="Y18" s="10"/>
      <c r="Z18" s="123"/>
    </row>
    <row r="19" spans="1:26" x14ac:dyDescent="0.25">
      <c r="A19" t="s">
        <v>10</v>
      </c>
      <c r="B19" s="6"/>
      <c r="C19" s="4">
        <v>37</v>
      </c>
      <c r="D19" s="10">
        <v>1.0003472222222223E-3</v>
      </c>
      <c r="E19" s="4">
        <v>43</v>
      </c>
      <c r="F19" s="10">
        <v>9.8067129629629633E-4</v>
      </c>
      <c r="G19" s="4">
        <v>38</v>
      </c>
      <c r="H19" s="10">
        <v>9.8229166666666669E-4</v>
      </c>
      <c r="I19" s="4">
        <v>18</v>
      </c>
      <c r="J19" s="10"/>
      <c r="K19" s="6"/>
      <c r="L19" s="46">
        <f>AVERAGE(C19,E19,G19,I19)</f>
        <v>34</v>
      </c>
      <c r="M19" s="20">
        <f>AVERAGE(J19,D19,F19,H19)</f>
        <v>9.8777006172839498E-4</v>
      </c>
      <c r="N19" s="7"/>
      <c r="O19" s="16">
        <v>9.8831018518518517E-4</v>
      </c>
      <c r="P19" s="54">
        <v>1.0612268518518518E-3</v>
      </c>
      <c r="Q19" s="10">
        <v>8.9224537037037039E-4</v>
      </c>
      <c r="R19" s="123">
        <v>9.8831018518518517E-4</v>
      </c>
      <c r="U19" s="16">
        <v>1.0322916666666666E-3</v>
      </c>
      <c r="V19" s="54">
        <v>9.3506944444444453E-4</v>
      </c>
      <c r="W19" s="13">
        <f t="shared" ref="W19" si="3">U19-V19</f>
        <v>9.7222222222222068E-5</v>
      </c>
      <c r="X19" s="13">
        <v>1.1723379629629629E-3</v>
      </c>
      <c r="Y19" s="10">
        <v>9.8599537037037037E-4</v>
      </c>
      <c r="Z19" s="123">
        <f>R19+W19</f>
        <v>1.0855324074074072E-3</v>
      </c>
    </row>
    <row r="20" spans="1:26" x14ac:dyDescent="0.25">
      <c r="A20" t="s">
        <v>11</v>
      </c>
      <c r="B20" s="6"/>
      <c r="C20" s="4">
        <v>27</v>
      </c>
      <c r="D20" s="10"/>
      <c r="E20" s="4">
        <v>43</v>
      </c>
      <c r="F20" s="10">
        <v>2.1386574074074073E-3</v>
      </c>
      <c r="G20" s="4">
        <v>33</v>
      </c>
      <c r="H20" s="10">
        <v>2.2145833333333336E-3</v>
      </c>
      <c r="I20" s="4">
        <v>13</v>
      </c>
      <c r="J20" s="10"/>
      <c r="K20" s="6"/>
      <c r="L20" s="46">
        <f>AVERAGE(C20,E20,G20,I20)</f>
        <v>29</v>
      </c>
      <c r="M20" s="20">
        <v>2.1386574074074073E-3</v>
      </c>
      <c r="N20" s="7"/>
      <c r="O20" s="16">
        <v>2.1387731481481479E-3</v>
      </c>
      <c r="P20" s="54">
        <v>2.263773148148148E-3</v>
      </c>
      <c r="Q20" s="10">
        <v>1.9107638888888889E-3</v>
      </c>
      <c r="R20" s="123">
        <v>2.1387731481481479E-3</v>
      </c>
      <c r="U20" s="16">
        <v>2.2082175925925928E-3</v>
      </c>
      <c r="V20" s="54">
        <v>1.9987268518518518E-3</v>
      </c>
      <c r="W20" s="13">
        <f t="shared" si="0"/>
        <v>2.0949074074074099E-4</v>
      </c>
      <c r="X20" s="13">
        <v>2.5021990740740738E-3</v>
      </c>
      <c r="Y20" s="10">
        <v>2.1109953703703703E-3</v>
      </c>
      <c r="Z20" s="123">
        <f>R20+W20</f>
        <v>2.3482638888888889E-3</v>
      </c>
    </row>
    <row r="21" spans="1:26" ht="15.75" thickBot="1" x14ac:dyDescent="0.3">
      <c r="B21" s="6"/>
      <c r="C21" s="8"/>
      <c r="D21" s="11"/>
      <c r="E21" s="8"/>
      <c r="F21" s="11"/>
      <c r="G21" s="8"/>
      <c r="H21" s="11"/>
      <c r="I21" s="8"/>
      <c r="J21" s="11"/>
      <c r="K21" s="6"/>
      <c r="L21" s="81"/>
      <c r="M21" s="9"/>
      <c r="N21" s="7"/>
      <c r="O21" s="35"/>
      <c r="P21" s="65"/>
      <c r="Q21" s="11"/>
      <c r="R21" s="124"/>
      <c r="U21" s="17"/>
      <c r="V21" s="65"/>
      <c r="W21" s="90"/>
      <c r="X21" s="90"/>
      <c r="Y21" s="112"/>
      <c r="Z21" s="124"/>
    </row>
    <row r="22" spans="1:26" x14ac:dyDescent="0.25">
      <c r="C22" s="1">
        <f>SUM(C5:C21)</f>
        <v>487</v>
      </c>
      <c r="E22" s="1">
        <f>SUM(E5:E21)</f>
        <v>553</v>
      </c>
      <c r="G22" s="1">
        <f>SUM(G5:G21)</f>
        <v>496</v>
      </c>
      <c r="I22" s="1">
        <f>SUM(I5:I21)</f>
        <v>276</v>
      </c>
    </row>
    <row r="25" spans="1:26" x14ac:dyDescent="0.25">
      <c r="A25" s="84" t="s">
        <v>62</v>
      </c>
      <c r="B25"/>
    </row>
    <row r="26" spans="1:26" x14ac:dyDescent="0.25">
      <c r="A26" s="85" t="s">
        <v>63</v>
      </c>
      <c r="B26"/>
    </row>
    <row r="27" spans="1:26" x14ac:dyDescent="0.25">
      <c r="A27" s="85" t="s">
        <v>64</v>
      </c>
      <c r="B27"/>
    </row>
    <row r="28" spans="1:26" x14ac:dyDescent="0.25">
      <c r="A28" s="108" t="s">
        <v>65</v>
      </c>
      <c r="B28"/>
    </row>
    <row r="29" spans="1:26" x14ac:dyDescent="0.25">
      <c r="B29"/>
    </row>
    <row r="30" spans="1:26" x14ac:dyDescent="0.25">
      <c r="A30" s="86" t="s">
        <v>52</v>
      </c>
      <c r="B30"/>
    </row>
  </sheetData>
  <mergeCells count="5">
    <mergeCell ref="C3:D3"/>
    <mergeCell ref="E3:F3"/>
    <mergeCell ref="P3:Q3"/>
    <mergeCell ref="I3:J3"/>
    <mergeCell ref="G3:H3"/>
  </mergeCells>
  <pageMargins left="0.7" right="0.7" top="0.75" bottom="0.75" header="0.3" footer="0.3"/>
  <pageSetup scale="5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workbookViewId="0">
      <selection sqref="A1:I1"/>
    </sheetView>
  </sheetViews>
  <sheetFormatPr defaultRowHeight="15" x14ac:dyDescent="0.25"/>
  <cols>
    <col min="1" max="1" width="13.7109375" customWidth="1"/>
    <col min="2" max="9" width="13.7109375" style="1" customWidth="1"/>
  </cols>
  <sheetData>
    <row r="1" spans="1:9" ht="66.75" customHeight="1" x14ac:dyDescent="0.5">
      <c r="A1" s="180" t="s">
        <v>96</v>
      </c>
      <c r="B1" s="180"/>
      <c r="C1" s="180"/>
      <c r="D1" s="180"/>
      <c r="E1" s="180"/>
      <c r="F1" s="180"/>
      <c r="G1" s="180"/>
      <c r="H1" s="180"/>
      <c r="I1" s="180"/>
    </row>
    <row r="2" spans="1:9" x14ac:dyDescent="0.25">
      <c r="A2" s="146" t="s">
        <v>75</v>
      </c>
      <c r="B2" s="147" t="s">
        <v>76</v>
      </c>
      <c r="C2" s="147" t="s">
        <v>77</v>
      </c>
      <c r="D2" s="147" t="s">
        <v>25</v>
      </c>
      <c r="E2" s="147" t="s">
        <v>27</v>
      </c>
      <c r="F2" s="147" t="s">
        <v>26</v>
      </c>
      <c r="G2" s="147" t="s">
        <v>28</v>
      </c>
      <c r="H2" s="147" t="s">
        <v>29</v>
      </c>
      <c r="I2" s="147" t="s">
        <v>30</v>
      </c>
    </row>
    <row r="3" spans="1:9" x14ac:dyDescent="0.25">
      <c r="A3" s="146" t="s">
        <v>0</v>
      </c>
      <c r="B3" s="143">
        <f>'10 &amp; Under Girls'!Z5</f>
        <v>4.234953703703703E-4</v>
      </c>
      <c r="C3" s="143">
        <f>'10 &amp; Under Boys'!Z5</f>
        <v>4.2465277777777776E-4</v>
      </c>
      <c r="D3" s="143">
        <f>'11-12 Girls'!AA5</f>
        <v>3.7025462962962956E-4</v>
      </c>
      <c r="E3" s="143">
        <f>'11-12 Boys'!AA5</f>
        <v>3.7488425925925932E-4</v>
      </c>
      <c r="F3" s="143">
        <f>'13-14 Girls'!AD4</f>
        <v>3.4594907407407415E-4</v>
      </c>
      <c r="G3" s="143">
        <f>'13-14 Boys'!AC5</f>
        <v>3.3206018518518518E-4</v>
      </c>
      <c r="H3" s="143">
        <f>'Senior Girls'!AC4</f>
        <v>3.42476851851852E-4</v>
      </c>
      <c r="I3" s="143">
        <f>'Senior Boys'!AC4</f>
        <v>3.0312500000000006E-4</v>
      </c>
    </row>
    <row r="4" spans="1:9" x14ac:dyDescent="0.25">
      <c r="A4" s="146" t="s">
        <v>1</v>
      </c>
      <c r="B4" s="143">
        <f>'10 &amp; Under Girls'!Z6</f>
        <v>9.4201388888888894E-4</v>
      </c>
      <c r="C4" s="143">
        <f>'10 &amp; Under Boys'!Z6</f>
        <v>9.5127314814814814E-4</v>
      </c>
      <c r="D4" s="143">
        <f>'11-12 Girls'!AA6</f>
        <v>8.0428240740740709E-4</v>
      </c>
      <c r="E4" s="143">
        <f>'11-12 Boys'!AA6</f>
        <v>8.1701388888888893E-4</v>
      </c>
      <c r="F4" s="143">
        <f>'13-14 Girls'!AD5</f>
        <v>7.5219907407407418E-4</v>
      </c>
      <c r="G4" s="143">
        <f>'13-14 Boys'!AC6</f>
        <v>7.2673611111111127E-4</v>
      </c>
      <c r="H4" s="143">
        <f>'Senior Girls'!AC5</f>
        <v>7.4756944444444437E-4</v>
      </c>
      <c r="I4" s="143">
        <f>'Senior Boys'!AC5</f>
        <v>6.6655092592592612E-4</v>
      </c>
    </row>
    <row r="5" spans="1:9" x14ac:dyDescent="0.25">
      <c r="A5" s="146" t="s">
        <v>2</v>
      </c>
      <c r="B5" s="143">
        <f>'10 &amp; Under Girls'!Z7</f>
        <v>2.0843749999999999E-3</v>
      </c>
      <c r="C5" s="143">
        <f>'10 &amp; Under Boys'!Z7</f>
        <v>2.0809027777777779E-3</v>
      </c>
      <c r="D5" s="143">
        <f>'11-12 Girls'!AA7</f>
        <v>1.7741898148148144E-3</v>
      </c>
      <c r="E5" s="143">
        <f>'11-12 Boys'!AA7</f>
        <v>1.8355324074074073E-3</v>
      </c>
      <c r="F5" s="143">
        <f>'13-14 Girls'!AD6</f>
        <v>1.6468750000000001E-3</v>
      </c>
      <c r="G5" s="143">
        <f>'13-14 Boys'!AC7</f>
        <v>1.5820601851851853E-3</v>
      </c>
      <c r="H5" s="143">
        <f>'Senior Girls'!AC6</f>
        <v>1.6121527777777772E-3</v>
      </c>
      <c r="I5" s="143">
        <f>'Senior Boys'!AC6</f>
        <v>1.4628472222222224E-3</v>
      </c>
    </row>
    <row r="6" spans="1:9" x14ac:dyDescent="0.25">
      <c r="A6" s="146" t="s">
        <v>80</v>
      </c>
      <c r="B6" s="143">
        <f>'10 &amp; Under Girls'!Z8</f>
        <v>4.6133101851851847E-3</v>
      </c>
      <c r="C6" s="143">
        <f>'10 &amp; Under Boys'!Z8</f>
        <v>4.5994212962962976E-3</v>
      </c>
      <c r="D6" s="143">
        <f>'11-12 Girls'!AA8</f>
        <v>3.8089120370370373E-3</v>
      </c>
      <c r="E6" s="143">
        <f>'11-12 Boys'!AA8</f>
        <v>3.9674768518518522E-3</v>
      </c>
      <c r="F6" s="143">
        <f>'13-14 Girls'!AD7</f>
        <v>3.5785879629629631E-3</v>
      </c>
      <c r="G6" s="143">
        <f>'13-14 Boys'!AC8</f>
        <v>3.3853009259259266E-3</v>
      </c>
      <c r="H6" s="143">
        <f>'Senior Girls'!AC7</f>
        <v>3.4084490740740729E-3</v>
      </c>
      <c r="I6" s="143">
        <f>'Senior Boys'!AC7</f>
        <v>3.2417824074074081E-3</v>
      </c>
    </row>
    <row r="7" spans="1:9" x14ac:dyDescent="0.25">
      <c r="A7" s="146" t="s">
        <v>78</v>
      </c>
      <c r="B7" s="143"/>
      <c r="C7" s="143"/>
      <c r="D7" s="143">
        <f>'11-12 Girls'!AA9</f>
        <v>8.3934027777777774E-3</v>
      </c>
      <c r="E7" s="143">
        <f>'11-12 Boys'!AA9</f>
        <v>8.297337962962963E-3</v>
      </c>
      <c r="F7" s="143">
        <f>'13-14 Girls'!AD8</f>
        <v>7.3783564814814814E-3</v>
      </c>
      <c r="G7" s="143">
        <f>'13-14 Boys'!AC9</f>
        <v>6.996412037037038E-3</v>
      </c>
      <c r="H7" s="143">
        <f>'Senior Girls'!AC8</f>
        <v>7.2001157407407404E-3</v>
      </c>
      <c r="I7" s="143">
        <f>'Senior Boys'!AC8</f>
        <v>6.7116898148148153E-3</v>
      </c>
    </row>
    <row r="8" spans="1:9" x14ac:dyDescent="0.25">
      <c r="A8" s="146" t="s">
        <v>79</v>
      </c>
      <c r="B8" s="143"/>
      <c r="C8" s="143"/>
      <c r="D8" s="143">
        <f>'11-12 Girls'!AA10</f>
        <v>1.5969791666666667E-2</v>
      </c>
      <c r="E8" s="143">
        <f>'11-12 Boys'!AA10</f>
        <v>1.5627199074074075E-2</v>
      </c>
      <c r="F8" s="143">
        <f>'13-14 Girls'!AD9</f>
        <v>1.3948958333333334E-2</v>
      </c>
      <c r="G8" s="143">
        <f>'13-14 Boys'!AC10</f>
        <v>1.3432754629629631E-2</v>
      </c>
      <c r="H8" s="143">
        <f>'Senior Girls'!AC9</f>
        <v>1.3661921296296295E-2</v>
      </c>
      <c r="I8" s="143">
        <f>'Senior Boys'!AC9</f>
        <v>1.2776504629629632E-2</v>
      </c>
    </row>
    <row r="9" spans="1:9" ht="9" customHeight="1" x14ac:dyDescent="0.25">
      <c r="A9" s="146"/>
      <c r="B9" s="143"/>
      <c r="C9" s="143"/>
      <c r="D9" s="143"/>
      <c r="E9" s="143"/>
      <c r="F9" s="143"/>
      <c r="G9" s="143"/>
      <c r="H9" s="143"/>
      <c r="I9" s="143"/>
    </row>
    <row r="10" spans="1:9" x14ac:dyDescent="0.25">
      <c r="A10" s="146" t="s">
        <v>4</v>
      </c>
      <c r="B10" s="143">
        <f>'10 &amp; Under Girls'!Z10</f>
        <v>4.9872685185185198E-4</v>
      </c>
      <c r="C10" s="143">
        <f>'10 &amp; Under Boys'!Z10</f>
        <v>5.1145833333333327E-4</v>
      </c>
      <c r="D10" s="143">
        <f>'11-12 Girls'!AA12</f>
        <v>4.3159722222222216E-4</v>
      </c>
      <c r="E10" s="143">
        <f>'11-12 Boys'!AA12</f>
        <v>4.4780092592592587E-4</v>
      </c>
      <c r="F10" s="143"/>
      <c r="G10" s="143"/>
      <c r="H10" s="143"/>
      <c r="I10" s="143"/>
    </row>
    <row r="11" spans="1:9" x14ac:dyDescent="0.25">
      <c r="A11" s="146" t="s">
        <v>5</v>
      </c>
      <c r="B11" s="143">
        <f>'10 &amp; Under Girls'!Z11</f>
        <v>1.0901620370370371E-3</v>
      </c>
      <c r="C11" s="143">
        <f>'10 &amp; Under Boys'!Z11</f>
        <v>1.0982638888888886E-3</v>
      </c>
      <c r="D11" s="143">
        <f>'11-12 Girls'!AA13</f>
        <v>9.1770833333333331E-4</v>
      </c>
      <c r="E11" s="143">
        <f>'11-12 Boys'!AA13</f>
        <v>9.6168981481481463E-4</v>
      </c>
      <c r="F11" s="143">
        <f>'13-14 Girls'!AD11</f>
        <v>8.5405092592592596E-4</v>
      </c>
      <c r="G11" s="143">
        <f>'13-14 Boys'!AC12</f>
        <v>8.4710648148148145E-4</v>
      </c>
      <c r="H11" s="143">
        <f>'Senior Girls'!AC11</f>
        <v>8.2743055555555554E-4</v>
      </c>
      <c r="I11" s="143">
        <f>'Senior Boys'!AC11</f>
        <v>7.4988425925925928E-4</v>
      </c>
    </row>
    <row r="12" spans="1:9" x14ac:dyDescent="0.25">
      <c r="A12" s="146" t="s">
        <v>19</v>
      </c>
      <c r="B12" s="143"/>
      <c r="C12" s="143"/>
      <c r="D12" s="143">
        <f>'11-12 Girls'!AA14</f>
        <v>1.9871527777777778E-3</v>
      </c>
      <c r="E12" s="143">
        <f>'11-12 Boys'!AA14</f>
        <v>2.0346064814814819E-3</v>
      </c>
      <c r="F12" s="143">
        <f>'13-14 Girls'!AD12</f>
        <v>1.8540509259259259E-3</v>
      </c>
      <c r="G12" s="143">
        <f>'13-14 Boys'!AC13</f>
        <v>1.8517361111111113E-3</v>
      </c>
      <c r="H12" s="143">
        <f>'Senior Girls'!AC12</f>
        <v>1.8216435185185184E-3</v>
      </c>
      <c r="I12" s="143">
        <f>'Senior Boys'!AC12</f>
        <v>1.7059027777777773E-3</v>
      </c>
    </row>
    <row r="13" spans="1:9" ht="9" customHeight="1" x14ac:dyDescent="0.25">
      <c r="A13" s="146"/>
      <c r="B13" s="143"/>
      <c r="C13" s="143"/>
      <c r="D13" s="143"/>
      <c r="E13" s="143"/>
      <c r="F13" s="143"/>
      <c r="G13" s="143"/>
      <c r="H13" s="143"/>
      <c r="I13" s="143"/>
    </row>
    <row r="14" spans="1:9" x14ac:dyDescent="0.25">
      <c r="A14" s="146" t="s">
        <v>6</v>
      </c>
      <c r="B14" s="143">
        <f>'10 &amp; Under Girls'!Z13</f>
        <v>5.8437500000000004E-4</v>
      </c>
      <c r="C14" s="143">
        <f>'10 &amp; Under Boys'!Z13</f>
        <v>5.8900462962962964E-4</v>
      </c>
      <c r="D14" s="143">
        <f>'11-12 Girls'!AA16</f>
        <v>4.8946759259259267E-4</v>
      </c>
      <c r="E14" s="143">
        <f>'11-12 Boys'!AA16</f>
        <v>5.0219907407407407E-4</v>
      </c>
      <c r="F14" s="143"/>
      <c r="G14" s="143"/>
      <c r="H14" s="143"/>
      <c r="I14" s="154"/>
    </row>
    <row r="15" spans="1:9" x14ac:dyDescent="0.25">
      <c r="A15" s="146" t="s">
        <v>7</v>
      </c>
      <c r="B15" s="143">
        <f>'10 &amp; Under Girls'!Z14</f>
        <v>1.2799768518518518E-3</v>
      </c>
      <c r="C15" s="143">
        <f>'10 &amp; Under Boys'!Z14</f>
        <v>1.2880787037037038E-3</v>
      </c>
      <c r="D15" s="143">
        <f>'11-12 Girls'!AA17</f>
        <v>1.0809027777777776E-3</v>
      </c>
      <c r="E15" s="143">
        <f>'11-12 Boys'!AA17</f>
        <v>1.0843749999999998E-3</v>
      </c>
      <c r="F15" s="143">
        <f>'13-14 Girls'!AD14</f>
        <v>9.9293981481481477E-4</v>
      </c>
      <c r="G15" s="143">
        <f>'13-14 Boys'!AC15</f>
        <v>9.5937500000000005E-4</v>
      </c>
      <c r="H15" s="143">
        <f>'Senior Girls'!AC14</f>
        <v>9.5358796296296294E-4</v>
      </c>
      <c r="I15" s="143">
        <f>'Senior Boys'!AC14</f>
        <v>8.5057870370370365E-4</v>
      </c>
    </row>
    <row r="16" spans="1:9" x14ac:dyDescent="0.25">
      <c r="A16" s="146" t="s">
        <v>20</v>
      </c>
      <c r="B16" s="143"/>
      <c r="C16" s="143"/>
      <c r="D16" s="143">
        <f>'11-12 Girls'!AA18</f>
        <v>2.3285879629629629E-3</v>
      </c>
      <c r="E16" s="143">
        <f>'11-12 Boys'!AA18</f>
        <v>2.2973379629629628E-3</v>
      </c>
      <c r="F16" s="143">
        <f>'13-14 Girls'!AD15</f>
        <v>2.1723379629629627E-3</v>
      </c>
      <c r="G16" s="143">
        <f>'13-14 Boys'!AC16</f>
        <v>2.0994212962962963E-3</v>
      </c>
      <c r="H16" s="143">
        <f>'Senior Girls'!AC15</f>
        <v>2.1399305555555555E-3</v>
      </c>
      <c r="I16" s="143">
        <f>'Senior Boys'!AC15</f>
        <v>1.9188657407407407E-3</v>
      </c>
    </row>
    <row r="17" spans="1:9" ht="9" customHeight="1" x14ac:dyDescent="0.25">
      <c r="A17" s="146"/>
      <c r="B17" s="143"/>
      <c r="C17" s="143"/>
      <c r="D17" s="143"/>
      <c r="E17" s="143"/>
      <c r="F17" s="143"/>
      <c r="G17" s="143"/>
      <c r="H17" s="143"/>
      <c r="I17" s="154"/>
    </row>
    <row r="18" spans="1:9" x14ac:dyDescent="0.25">
      <c r="A18" s="146" t="s">
        <v>72</v>
      </c>
      <c r="B18" s="143">
        <f>'10 &amp; Under Girls'!Z16</f>
        <v>4.9756944444444447E-4</v>
      </c>
      <c r="C18" s="143">
        <f>'10 &amp; Under Boys'!Z16</f>
        <v>5.1145833333333338E-4</v>
      </c>
      <c r="D18" s="143">
        <f>'11-12 Girls'!AA20</f>
        <v>4.1307870370370381E-4</v>
      </c>
      <c r="E18" s="143">
        <f>'11-12 Boys'!AA20</f>
        <v>4.3391203703703701E-4</v>
      </c>
      <c r="F18" s="143"/>
      <c r="G18" s="143"/>
      <c r="H18" s="143"/>
      <c r="I18" s="154"/>
    </row>
    <row r="19" spans="1:9" x14ac:dyDescent="0.25">
      <c r="A19" s="146" t="s">
        <v>73</v>
      </c>
      <c r="B19" s="143">
        <f>'10 &amp; Under Girls'!Z17</f>
        <v>1.2498842592592596E-3</v>
      </c>
      <c r="C19" s="143">
        <f>'10 &amp; Under Boys'!Z17</f>
        <v>1.2359953703703704E-3</v>
      </c>
      <c r="D19" s="143">
        <f>'11-12 Girls'!AA21</f>
        <v>9.8020833333333337E-4</v>
      </c>
      <c r="E19" s="143">
        <f>'11-12 Boys'!AA21</f>
        <v>9.6979166666666655E-4</v>
      </c>
      <c r="F19" s="143">
        <f>'13-14 Girls'!AD17</f>
        <v>8.6793981481481477E-4</v>
      </c>
      <c r="G19" s="143">
        <f>'13-14 Boys'!AC18</f>
        <v>8.4016203703703683E-4</v>
      </c>
      <c r="H19" s="143">
        <f>'Senior Girls'!AC17</f>
        <v>8.2627314814814814E-4</v>
      </c>
      <c r="I19" s="143">
        <f>'Senior Boys'!AC17</f>
        <v>7.4872685185185188E-4</v>
      </c>
    </row>
    <row r="20" spans="1:9" x14ac:dyDescent="0.25">
      <c r="A20" s="146" t="s">
        <v>74</v>
      </c>
      <c r="B20" s="143"/>
      <c r="C20" s="143"/>
      <c r="D20" s="143">
        <f>'11-12 Girls'!AA22</f>
        <v>2.1318287037037035E-3</v>
      </c>
      <c r="E20" s="143">
        <f>'11-12 Boys'!AA22</f>
        <v>2.0820601851851851E-3</v>
      </c>
      <c r="F20" s="143">
        <f>'13-14 Girls'!AD18</f>
        <v>2.004513888888889E-3</v>
      </c>
      <c r="G20" s="143">
        <f>'13-14 Boys'!AC19</f>
        <v>1.8667824074074073E-3</v>
      </c>
      <c r="H20" s="143">
        <f>'Senior Girls'!AC18</f>
        <v>1.8980324074074073E-3</v>
      </c>
      <c r="I20" s="143">
        <f>'Senior Boys'!AC18</f>
        <v>1.7221064814814816E-3</v>
      </c>
    </row>
    <row r="21" spans="1:9" ht="9" customHeight="1" x14ac:dyDescent="0.25">
      <c r="A21" s="146"/>
      <c r="B21" s="143"/>
      <c r="C21" s="143"/>
      <c r="D21" s="143"/>
      <c r="E21" s="143"/>
      <c r="F21" s="143"/>
      <c r="G21" s="143"/>
      <c r="H21" s="143"/>
      <c r="I21" s="143"/>
    </row>
    <row r="22" spans="1:9" x14ac:dyDescent="0.25">
      <c r="A22" s="146" t="s">
        <v>10</v>
      </c>
      <c r="B22" s="143">
        <f>'10 &amp; Under Girls'!Z19</f>
        <v>1.0855324074074072E-3</v>
      </c>
      <c r="C22" s="143">
        <f>'10 &amp; Under Boys'!Z19</f>
        <v>1.1028935185185187E-3</v>
      </c>
      <c r="D22" s="143">
        <f>'11-12 Girls'!AA24</f>
        <v>9.3506944444444464E-4</v>
      </c>
      <c r="E22" s="143">
        <f>'11-12 Boys'!AA24</f>
        <v>9.5243055555555565E-4</v>
      </c>
      <c r="F22" s="143"/>
      <c r="G22" s="143"/>
      <c r="H22" s="143"/>
      <c r="I22" s="143"/>
    </row>
    <row r="23" spans="1:9" x14ac:dyDescent="0.25">
      <c r="A23" s="146" t="s">
        <v>11</v>
      </c>
      <c r="B23" s="143">
        <f>'10 &amp; Under Girls'!Z20</f>
        <v>2.3482638888888889E-3</v>
      </c>
      <c r="C23" s="143">
        <f>'10 &amp; Under Boys'!Z20</f>
        <v>2.3667824074074077E-3</v>
      </c>
      <c r="D23" s="143">
        <f>'11-12 Girls'!AA25</f>
        <v>2.0021990740740738E-3</v>
      </c>
      <c r="E23" s="143">
        <f>'11-12 Boys'!AA25</f>
        <v>2.0832175925925927E-3</v>
      </c>
      <c r="F23" s="143">
        <f>'13-14 Girls'!AD20</f>
        <v>1.8621527777777777E-3</v>
      </c>
      <c r="G23" s="143">
        <f>'13-14 Boys'!AC21</f>
        <v>1.8065972222222222E-3</v>
      </c>
      <c r="H23" s="143">
        <f>'Senior Girls'!AC20</f>
        <v>1.826273148148148E-3</v>
      </c>
      <c r="I23" s="143">
        <f>'Senior Boys'!AC20</f>
        <v>1.6746527777777777E-3</v>
      </c>
    </row>
    <row r="24" spans="1:9" x14ac:dyDescent="0.25">
      <c r="A24" s="146" t="s">
        <v>22</v>
      </c>
      <c r="B24" s="143"/>
      <c r="C24" s="143"/>
      <c r="D24" s="143">
        <f>'11-12 Girls'!AA26</f>
        <v>4.5322916666666671E-3</v>
      </c>
      <c r="E24" s="143">
        <f>'11-12 Boys'!AA26</f>
        <v>4.3980324074074078E-3</v>
      </c>
      <c r="F24" s="143">
        <f>'13-14 Girls'!AD21</f>
        <v>4.1167824074074075E-3</v>
      </c>
      <c r="G24" s="143">
        <f>'13-14 Boys'!AC22</f>
        <v>4.0160879629629626E-3</v>
      </c>
      <c r="H24" s="143">
        <f>'Senior Girls'!AC21</f>
        <v>3.9200231481481482E-3</v>
      </c>
      <c r="I24" s="143">
        <f>'Senior Boys'!AC21</f>
        <v>3.6075231481481483E-3</v>
      </c>
    </row>
    <row r="25" spans="1:9" x14ac:dyDescent="0.25">
      <c r="I25" s="140" t="s">
        <v>91</v>
      </c>
    </row>
  </sheetData>
  <mergeCells count="1">
    <mergeCell ref="A1:I1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"/>
  <sheetViews>
    <sheetView topLeftCell="I3" zoomScale="90" zoomScaleNormal="90" workbookViewId="0">
      <selection activeCell="AA8" sqref="AA8:AA10"/>
    </sheetView>
  </sheetViews>
  <sheetFormatPr defaultRowHeight="15" x14ac:dyDescent="0.25"/>
  <cols>
    <col min="2" max="2" width="3.42578125" style="1" customWidth="1"/>
    <col min="3" max="3" width="5.5703125" style="1" customWidth="1"/>
    <col min="4" max="4" width="12.140625" style="1" customWidth="1"/>
    <col min="5" max="5" width="5.5703125" style="1" customWidth="1"/>
    <col min="6" max="6" width="9.5703125" style="1" customWidth="1"/>
    <col min="7" max="7" width="5.5703125" style="1" customWidth="1"/>
    <col min="8" max="8" width="10.140625" style="1" customWidth="1"/>
    <col min="9" max="9" width="5.5703125" style="1" customWidth="1"/>
    <col min="10" max="10" width="11.42578125" style="1" customWidth="1"/>
    <col min="11" max="11" width="2.42578125" style="1" customWidth="1"/>
    <col min="12" max="12" width="7.42578125" style="1" customWidth="1"/>
    <col min="13" max="13" width="13.28515625" style="1" customWidth="1"/>
    <col min="14" max="14" width="5.42578125" customWidth="1"/>
    <col min="15" max="19" width="12.28515625" customWidth="1"/>
    <col min="20" max="20" width="11.42578125" style="161" customWidth="1"/>
    <col min="22" max="27" width="12.5703125" customWidth="1"/>
  </cols>
  <sheetData>
    <row r="1" spans="1:27" x14ac:dyDescent="0.25">
      <c r="A1" t="s">
        <v>25</v>
      </c>
    </row>
    <row r="2" spans="1:27" ht="15.75" thickBot="1" x14ac:dyDescent="0.3"/>
    <row r="3" spans="1:27" ht="15.75" thickBot="1" x14ac:dyDescent="0.3">
      <c r="C3" s="163">
        <v>2014</v>
      </c>
      <c r="D3" s="164"/>
      <c r="E3" s="163">
        <v>2015</v>
      </c>
      <c r="F3" s="164"/>
      <c r="G3" s="166">
        <v>2016</v>
      </c>
      <c r="H3" s="167"/>
      <c r="I3" s="166">
        <v>2017</v>
      </c>
      <c r="J3" s="167"/>
      <c r="P3" s="165"/>
      <c r="Q3" s="165"/>
      <c r="R3" s="137"/>
    </row>
    <row r="4" spans="1:27" ht="36" customHeight="1" thickBot="1" x14ac:dyDescent="0.3">
      <c r="A4" s="2"/>
      <c r="B4" s="3"/>
      <c r="C4" s="152" t="s">
        <v>12</v>
      </c>
      <c r="D4" s="153" t="s">
        <v>14</v>
      </c>
      <c r="E4" s="152" t="s">
        <v>12</v>
      </c>
      <c r="F4" s="153" t="s">
        <v>14</v>
      </c>
      <c r="G4" s="152" t="s">
        <v>12</v>
      </c>
      <c r="H4" s="153" t="s">
        <v>14</v>
      </c>
      <c r="I4" s="21" t="s">
        <v>12</v>
      </c>
      <c r="J4" s="22" t="s">
        <v>14</v>
      </c>
      <c r="K4" s="3"/>
      <c r="L4" s="21" t="s">
        <v>13</v>
      </c>
      <c r="M4" s="88" t="s">
        <v>16</v>
      </c>
      <c r="N4" s="2"/>
      <c r="O4" s="127" t="s">
        <v>92</v>
      </c>
      <c r="P4" s="144" t="s">
        <v>68</v>
      </c>
      <c r="Q4" s="144" t="s">
        <v>69</v>
      </c>
      <c r="R4" s="94" t="s">
        <v>82</v>
      </c>
      <c r="S4" s="127" t="s">
        <v>87</v>
      </c>
      <c r="V4" s="21" t="s">
        <v>55</v>
      </c>
      <c r="W4" s="64" t="s">
        <v>56</v>
      </c>
      <c r="X4" s="25" t="s">
        <v>57</v>
      </c>
      <c r="Y4" s="111" t="s">
        <v>66</v>
      </c>
      <c r="Z4" s="111" t="s">
        <v>67</v>
      </c>
      <c r="AA4" s="127" t="s">
        <v>93</v>
      </c>
    </row>
    <row r="5" spans="1:27" x14ac:dyDescent="0.25">
      <c r="A5" t="s">
        <v>0</v>
      </c>
      <c r="B5" s="6"/>
      <c r="C5" s="19">
        <v>62</v>
      </c>
      <c r="D5" s="20">
        <v>3.3726851851851848E-4</v>
      </c>
      <c r="E5" s="19">
        <v>87</v>
      </c>
      <c r="F5" s="20">
        <v>3.2986111111111107E-4</v>
      </c>
      <c r="G5" s="19">
        <v>68</v>
      </c>
      <c r="H5" s="20">
        <v>3.3043981481481482E-4</v>
      </c>
      <c r="I5" s="19">
        <v>34</v>
      </c>
      <c r="J5" s="20">
        <v>3.3865740740740747E-4</v>
      </c>
      <c r="K5" s="6"/>
      <c r="L5" s="82">
        <f t="shared" ref="L5:M8" si="0">AVERAGE(I5,C5,E5,G5)</f>
        <v>62.75</v>
      </c>
      <c r="M5" s="36">
        <f t="shared" si="0"/>
        <v>3.3405671296296297E-4</v>
      </c>
      <c r="N5" s="7"/>
      <c r="O5" s="69">
        <v>3.3553240740740738E-4</v>
      </c>
      <c r="P5" s="70">
        <v>3.644675925925925E-4</v>
      </c>
      <c r="Q5" s="70">
        <v>3.2280092592592592E-4</v>
      </c>
      <c r="R5" s="33"/>
      <c r="S5" s="125">
        <v>3.3437499999999998E-4</v>
      </c>
      <c r="T5" s="158"/>
      <c r="V5" s="87">
        <v>3.7256944444444441E-4</v>
      </c>
      <c r="W5" s="66">
        <v>3.3668981481481484E-4</v>
      </c>
      <c r="X5" s="26">
        <f>V5-W5</f>
        <v>3.5879629629629575E-5</v>
      </c>
      <c r="Y5" s="109">
        <v>4.0150462962962964E-4</v>
      </c>
      <c r="Z5" s="109">
        <v>3.5752314814814821E-4</v>
      </c>
      <c r="AA5" s="122">
        <f>S5+X5</f>
        <v>3.7025462962962956E-4</v>
      </c>
    </row>
    <row r="6" spans="1:27" x14ac:dyDescent="0.25">
      <c r="A6" t="s">
        <v>1</v>
      </c>
      <c r="B6" s="6"/>
      <c r="C6" s="4">
        <v>52</v>
      </c>
      <c r="D6" s="10">
        <v>7.4201388888888884E-4</v>
      </c>
      <c r="E6" s="4">
        <v>62</v>
      </c>
      <c r="F6" s="12">
        <v>7.2638888888888894E-4</v>
      </c>
      <c r="G6" s="4">
        <v>65</v>
      </c>
      <c r="H6" s="10">
        <v>7.1608796296296297E-4</v>
      </c>
      <c r="I6" s="4">
        <v>34</v>
      </c>
      <c r="J6" s="10">
        <v>7.2696759259259253E-4</v>
      </c>
      <c r="K6" s="6"/>
      <c r="L6" s="48">
        <f t="shared" si="0"/>
        <v>53.25</v>
      </c>
      <c r="M6" s="36">
        <f t="shared" si="0"/>
        <v>7.2786458333333329E-4</v>
      </c>
      <c r="N6" s="7"/>
      <c r="O6" s="16">
        <v>7.3020833333333347E-4</v>
      </c>
      <c r="P6" s="54">
        <v>7.9039351851851851E-4</v>
      </c>
      <c r="Q6" s="54">
        <v>7.0011574074074073E-4</v>
      </c>
      <c r="R6" s="10"/>
      <c r="S6" s="120">
        <v>7.2789351851851845E-4</v>
      </c>
      <c r="T6" s="158"/>
      <c r="V6" s="16">
        <v>8.0659722222222211E-4</v>
      </c>
      <c r="W6" s="54">
        <v>7.3020833333333347E-4</v>
      </c>
      <c r="X6" s="13">
        <f t="shared" ref="X6:X26" si="1">V6-W6</f>
        <v>7.6388888888888644E-5</v>
      </c>
      <c r="Y6" s="109">
        <v>8.7372685185185177E-4</v>
      </c>
      <c r="Z6" s="109">
        <v>7.7303240740740728E-4</v>
      </c>
      <c r="AA6" s="126">
        <f>S6+X6</f>
        <v>8.0428240740740709E-4</v>
      </c>
    </row>
    <row r="7" spans="1:27" x14ac:dyDescent="0.25">
      <c r="A7" t="s">
        <v>2</v>
      </c>
      <c r="B7" s="6"/>
      <c r="C7" s="4">
        <v>48</v>
      </c>
      <c r="D7" s="10">
        <v>1.6364583333333333E-3</v>
      </c>
      <c r="E7" s="4">
        <v>61</v>
      </c>
      <c r="F7" s="12">
        <v>1.6106481481481482E-3</v>
      </c>
      <c r="G7" s="4">
        <v>59</v>
      </c>
      <c r="H7" s="10">
        <v>1.5798611111111111E-3</v>
      </c>
      <c r="I7" s="4">
        <v>25</v>
      </c>
      <c r="J7" s="10"/>
      <c r="K7" s="6"/>
      <c r="L7" s="48">
        <f t="shared" si="0"/>
        <v>48.25</v>
      </c>
      <c r="M7" s="36">
        <f t="shared" si="0"/>
        <v>1.6089891975308642E-3</v>
      </c>
      <c r="N7" s="7"/>
      <c r="O7" s="16">
        <v>1.6063657407407407E-3</v>
      </c>
      <c r="P7" s="54">
        <v>1.732523148148148E-3</v>
      </c>
      <c r="Q7" s="54">
        <v>1.5322916666666668E-3</v>
      </c>
      <c r="R7" s="10"/>
      <c r="S7" s="120">
        <v>1.6063657407407407E-3</v>
      </c>
      <c r="T7" s="162"/>
      <c r="V7" s="16">
        <v>1.7672453703703702E-3</v>
      </c>
      <c r="W7" s="54">
        <v>1.5994212962962965E-3</v>
      </c>
      <c r="X7" s="13">
        <f t="shared" si="1"/>
        <v>1.6782407407407371E-4</v>
      </c>
      <c r="Y7" s="109">
        <v>1.9142361111111111E-3</v>
      </c>
      <c r="Z7" s="109">
        <v>1.694328703703704E-3</v>
      </c>
      <c r="AA7" s="126">
        <f>S7+X7</f>
        <v>1.7741898148148144E-3</v>
      </c>
    </row>
    <row r="8" spans="1:27" x14ac:dyDescent="0.25">
      <c r="A8" t="s">
        <v>3</v>
      </c>
      <c r="B8" s="6"/>
      <c r="C8" s="4">
        <v>44</v>
      </c>
      <c r="D8" s="10">
        <v>4.348958333333334E-3</v>
      </c>
      <c r="E8" s="4">
        <v>49</v>
      </c>
      <c r="F8" s="10">
        <v>4.323148148148148E-3</v>
      </c>
      <c r="G8" s="4">
        <v>44</v>
      </c>
      <c r="H8" s="10">
        <v>4.3461805555555554E-3</v>
      </c>
      <c r="I8" s="4">
        <v>30</v>
      </c>
      <c r="J8" s="10"/>
      <c r="K8" s="6"/>
      <c r="L8" s="48">
        <f t="shared" si="0"/>
        <v>41.75</v>
      </c>
      <c r="M8" s="36">
        <f t="shared" si="0"/>
        <v>4.3394290123456788E-3</v>
      </c>
      <c r="N8" s="7"/>
      <c r="O8" s="16">
        <v>4.3806712962962966E-3</v>
      </c>
      <c r="P8" s="54">
        <v>4.6109953703703703E-3</v>
      </c>
      <c r="Q8" s="54">
        <v>4.0797453703703699E-3</v>
      </c>
      <c r="R8" s="10"/>
      <c r="S8" s="120">
        <v>4.3401620370370373E-3</v>
      </c>
      <c r="T8" s="162"/>
      <c r="V8" s="16">
        <v>3.7255787037037036E-3</v>
      </c>
      <c r="W8" s="54">
        <v>4.2568287037037036E-3</v>
      </c>
      <c r="X8" s="13">
        <f>W8-V8</f>
        <v>5.3125000000000004E-4</v>
      </c>
      <c r="Y8" s="109">
        <v>4.0357638888888882E-3</v>
      </c>
      <c r="Z8" s="109">
        <v>3.5704861111111111E-3</v>
      </c>
      <c r="AA8" s="126">
        <f>S8-X8</f>
        <v>3.8089120370370373E-3</v>
      </c>
    </row>
    <row r="9" spans="1:27" x14ac:dyDescent="0.25">
      <c r="A9" t="s">
        <v>17</v>
      </c>
      <c r="B9" s="6"/>
      <c r="C9" s="4">
        <v>26</v>
      </c>
      <c r="D9" s="10"/>
      <c r="E9" s="4">
        <v>20</v>
      </c>
      <c r="F9" s="10"/>
      <c r="G9" s="4">
        <v>26</v>
      </c>
      <c r="H9" s="10"/>
      <c r="I9" s="4">
        <v>27</v>
      </c>
      <c r="J9" s="10"/>
      <c r="K9" s="6"/>
      <c r="L9" s="48">
        <f>AVERAGE(I9,C9,E9,G9)</f>
        <v>24.75</v>
      </c>
      <c r="M9" s="37"/>
      <c r="N9" s="7"/>
      <c r="O9" s="16">
        <v>9.4929398148148152E-3</v>
      </c>
      <c r="P9" s="54">
        <v>9.545023148148148E-3</v>
      </c>
      <c r="Q9" s="54">
        <v>8.4431712962962958E-3</v>
      </c>
      <c r="R9" s="10"/>
      <c r="S9" s="120">
        <v>9.4929398148148152E-3</v>
      </c>
      <c r="V9" s="16">
        <v>7.7105324074074081E-3</v>
      </c>
      <c r="W9" s="54">
        <v>8.810069444444445E-3</v>
      </c>
      <c r="X9" s="13">
        <f t="shared" ref="X9:X10" si="2">W9-V9</f>
        <v>1.0995370370370369E-3</v>
      </c>
      <c r="Y9" s="109">
        <v>8.3528935185185182E-3</v>
      </c>
      <c r="Z9" s="109">
        <v>7.3899305555555558E-3</v>
      </c>
      <c r="AA9" s="126">
        <f t="shared" ref="AA9:AA10" si="3">S9-X9</f>
        <v>8.3934027777777774E-3</v>
      </c>
    </row>
    <row r="10" spans="1:27" x14ac:dyDescent="0.25">
      <c r="A10" t="s">
        <v>18</v>
      </c>
      <c r="B10" s="6"/>
      <c r="C10" s="4">
        <v>16</v>
      </c>
      <c r="D10" s="10"/>
      <c r="E10" s="4">
        <v>12</v>
      </c>
      <c r="F10" s="10"/>
      <c r="G10" s="4">
        <v>19</v>
      </c>
      <c r="H10" s="10"/>
      <c r="I10" s="4">
        <v>15</v>
      </c>
      <c r="J10" s="10"/>
      <c r="K10" s="6"/>
      <c r="L10" s="48">
        <f>AVERAGE(I10,C10,E10,G10)</f>
        <v>15.5</v>
      </c>
      <c r="M10" s="37"/>
      <c r="N10" s="7"/>
      <c r="O10" s="16">
        <v>1.6056597222222222E-2</v>
      </c>
      <c r="P10" s="54">
        <v>1.6056597222222222E-2</v>
      </c>
      <c r="Q10" s="54">
        <v>1.4203587962962963E-2</v>
      </c>
      <c r="R10" s="10"/>
      <c r="S10" s="120">
        <v>1.6056597222222222E-2</v>
      </c>
      <c r="V10" s="16">
        <v>1.4734837962962962E-2</v>
      </c>
      <c r="W10" s="54">
        <v>1.4821643518518517E-2</v>
      </c>
      <c r="X10" s="13">
        <f t="shared" si="2"/>
        <v>8.6805555555555247E-5</v>
      </c>
      <c r="Y10" s="109">
        <v>1.5962847222222222E-2</v>
      </c>
      <c r="Z10" s="109">
        <v>1.4121412037037035E-2</v>
      </c>
      <c r="AA10" s="126">
        <f t="shared" si="3"/>
        <v>1.5969791666666667E-2</v>
      </c>
    </row>
    <row r="11" spans="1:27" x14ac:dyDescent="0.25">
      <c r="B11" s="6"/>
      <c r="C11" s="4"/>
      <c r="D11" s="10"/>
      <c r="E11" s="4"/>
      <c r="F11" s="10"/>
      <c r="G11" s="4"/>
      <c r="H11" s="10"/>
      <c r="I11" s="4"/>
      <c r="J11" s="10"/>
      <c r="K11" s="6"/>
      <c r="L11" s="48"/>
      <c r="M11" s="38"/>
      <c r="N11" s="7"/>
      <c r="O11" s="16"/>
      <c r="P11" s="54"/>
      <c r="Q11" s="54"/>
      <c r="R11" s="10"/>
      <c r="S11" s="120"/>
      <c r="V11" s="16"/>
      <c r="W11" s="54"/>
      <c r="X11" s="13"/>
      <c r="Y11" s="109"/>
      <c r="Z11" s="109"/>
      <c r="AA11" s="126"/>
    </row>
    <row r="12" spans="1:27" x14ac:dyDescent="0.25">
      <c r="A12" t="s">
        <v>4</v>
      </c>
      <c r="B12" s="6"/>
      <c r="C12" s="4">
        <v>31</v>
      </c>
      <c r="D12" s="10"/>
      <c r="E12" s="4">
        <v>38</v>
      </c>
      <c r="F12" s="10">
        <v>3.9664351851851856E-4</v>
      </c>
      <c r="G12" s="4">
        <v>45</v>
      </c>
      <c r="H12" s="10">
        <v>3.8773148148148152E-4</v>
      </c>
      <c r="I12" s="4">
        <v>48</v>
      </c>
      <c r="J12" s="10">
        <v>3.8935185185185183E-4</v>
      </c>
      <c r="K12" s="6"/>
      <c r="L12" s="48">
        <f t="shared" ref="L12:M14" si="4">AVERAGE(I12,C12,E12,G12)</f>
        <v>40.5</v>
      </c>
      <c r="M12" s="37">
        <f t="shared" si="4"/>
        <v>3.9124228395061734E-4</v>
      </c>
      <c r="N12" s="7"/>
      <c r="O12" s="16">
        <v>4.0150462962962964E-4</v>
      </c>
      <c r="P12" s="54">
        <v>4.1192129629629635E-4</v>
      </c>
      <c r="Q12" s="54">
        <v>3.644675925925925E-4</v>
      </c>
      <c r="R12" s="10"/>
      <c r="S12" s="120">
        <v>3.9224537037037033E-4</v>
      </c>
      <c r="T12" s="158"/>
      <c r="V12" s="16">
        <v>4.2002314814814815E-4</v>
      </c>
      <c r="W12" s="54">
        <v>3.8067129629629632E-4</v>
      </c>
      <c r="X12" s="13">
        <f t="shared" ref="X12" si="5">V12-W12</f>
        <v>3.9351851851851831E-5</v>
      </c>
      <c r="Y12" s="109">
        <v>3.8530092592592587E-4</v>
      </c>
      <c r="Z12" s="109">
        <v>4.0266203703703704E-4</v>
      </c>
      <c r="AA12" s="126">
        <f>S12+X12</f>
        <v>4.3159722222222216E-4</v>
      </c>
    </row>
    <row r="13" spans="1:27" x14ac:dyDescent="0.25">
      <c r="A13" t="s">
        <v>5</v>
      </c>
      <c r="B13" s="6"/>
      <c r="C13" s="4">
        <v>54</v>
      </c>
      <c r="D13" s="10">
        <v>8.5104166666666672E-4</v>
      </c>
      <c r="E13" s="4">
        <v>65</v>
      </c>
      <c r="F13" s="10">
        <v>8.2893518518518516E-4</v>
      </c>
      <c r="G13" s="4">
        <v>74</v>
      </c>
      <c r="H13" s="10">
        <v>8.1215277777777785E-4</v>
      </c>
      <c r="I13" s="4">
        <v>24</v>
      </c>
      <c r="J13" s="10"/>
      <c r="K13" s="6"/>
      <c r="L13" s="48">
        <f t="shared" si="4"/>
        <v>54.25</v>
      </c>
      <c r="M13" s="37">
        <f t="shared" si="4"/>
        <v>8.3070987654320987E-4</v>
      </c>
      <c r="N13" s="7"/>
      <c r="O13" s="16">
        <v>8.3553240740740734E-4</v>
      </c>
      <c r="P13" s="54">
        <v>9.0844907407407411E-4</v>
      </c>
      <c r="Q13" s="54">
        <v>7.9155092592592591E-4</v>
      </c>
      <c r="R13" s="10"/>
      <c r="S13" s="120">
        <v>8.3090277777777774E-4</v>
      </c>
      <c r="T13" s="162"/>
      <c r="V13" s="16">
        <v>9.1770833333333331E-4</v>
      </c>
      <c r="W13" s="54">
        <v>8.3090277777777774E-4</v>
      </c>
      <c r="X13" s="13">
        <f t="shared" si="1"/>
        <v>8.6805555555555572E-5</v>
      </c>
      <c r="Y13" s="109">
        <v>1.0033564814814816E-3</v>
      </c>
      <c r="Z13" s="109">
        <v>8.7488425925925928E-4</v>
      </c>
      <c r="AA13" s="126">
        <f>S13+X13</f>
        <v>9.1770833333333331E-4</v>
      </c>
    </row>
    <row r="14" spans="1:27" x14ac:dyDescent="0.25">
      <c r="A14" t="s">
        <v>19</v>
      </c>
      <c r="B14" s="6"/>
      <c r="C14" s="4">
        <v>53</v>
      </c>
      <c r="D14" s="10">
        <v>1.8189814814814815E-3</v>
      </c>
      <c r="E14" s="4">
        <v>59</v>
      </c>
      <c r="F14" s="10">
        <v>1.8164351851851855E-3</v>
      </c>
      <c r="G14" s="4">
        <v>61</v>
      </c>
      <c r="H14" s="10">
        <v>1.7716435185185185E-3</v>
      </c>
      <c r="I14" s="4">
        <v>20</v>
      </c>
      <c r="J14" s="10"/>
      <c r="K14" s="6"/>
      <c r="L14" s="48">
        <f t="shared" si="4"/>
        <v>48.25</v>
      </c>
      <c r="M14" s="37">
        <f t="shared" si="4"/>
        <v>1.8023533950617286E-3</v>
      </c>
      <c r="N14" s="7"/>
      <c r="O14" s="16">
        <v>1.8239583333333335E-3</v>
      </c>
      <c r="P14" s="54">
        <v>1.8980324074074073E-3</v>
      </c>
      <c r="Q14" s="54">
        <v>1.6792824074074073E-3</v>
      </c>
      <c r="R14" s="10"/>
      <c r="S14" s="120">
        <v>1.8031249999999998E-3</v>
      </c>
      <c r="T14" s="162"/>
      <c r="V14" s="16">
        <v>1.936226851851852E-3</v>
      </c>
      <c r="W14" s="54">
        <v>1.7521990740740742E-3</v>
      </c>
      <c r="X14" s="13">
        <f t="shared" si="1"/>
        <v>1.8402777777777775E-4</v>
      </c>
      <c r="Y14" s="109">
        <v>2.0982638888888887E-3</v>
      </c>
      <c r="Z14" s="109">
        <v>1.8552083333333335E-3</v>
      </c>
      <c r="AA14" s="126">
        <f>S14+X14</f>
        <v>1.9871527777777778E-3</v>
      </c>
    </row>
    <row r="15" spans="1:27" x14ac:dyDescent="0.25">
      <c r="B15" s="6"/>
      <c r="C15" s="4"/>
      <c r="D15" s="10"/>
      <c r="E15" s="4"/>
      <c r="F15" s="10"/>
      <c r="G15" s="4"/>
      <c r="H15" s="10"/>
      <c r="I15" s="4"/>
      <c r="J15" s="10"/>
      <c r="K15" s="6"/>
      <c r="L15" s="48"/>
      <c r="M15" s="37"/>
      <c r="N15" s="7"/>
      <c r="O15" s="16"/>
      <c r="P15" s="54"/>
      <c r="Q15" s="54"/>
      <c r="R15" s="10"/>
      <c r="S15" s="120"/>
      <c r="T15" s="162"/>
      <c r="V15" s="16"/>
      <c r="W15" s="54"/>
      <c r="X15" s="13"/>
      <c r="Y15" s="109"/>
      <c r="Z15" s="109"/>
      <c r="AA15" s="126"/>
    </row>
    <row r="16" spans="1:27" x14ac:dyDescent="0.25">
      <c r="A16" t="s">
        <v>6</v>
      </c>
      <c r="B16" s="6"/>
      <c r="C16" s="4">
        <v>44</v>
      </c>
      <c r="D16" s="10">
        <v>4.493055555555556E-4</v>
      </c>
      <c r="E16" s="4">
        <v>50</v>
      </c>
      <c r="F16" s="10">
        <v>4.4108796296296295E-4</v>
      </c>
      <c r="G16" s="4">
        <v>53</v>
      </c>
      <c r="H16" s="10">
        <v>4.422453703703704E-4</v>
      </c>
      <c r="I16" s="4">
        <v>29</v>
      </c>
      <c r="J16" s="10"/>
      <c r="K16" s="6"/>
      <c r="L16" s="48">
        <f t="shared" ref="L16:M18" si="6">AVERAGE(I16,C16,E16,G16)</f>
        <v>44</v>
      </c>
      <c r="M16" s="37">
        <f t="shared" si="6"/>
        <v>4.4421296296296293E-4</v>
      </c>
      <c r="N16" s="7"/>
      <c r="O16" s="16">
        <v>4.4895833333333333E-4</v>
      </c>
      <c r="P16" s="54">
        <v>4.6284722222222219E-4</v>
      </c>
      <c r="Q16" s="54">
        <v>4.096064814814815E-4</v>
      </c>
      <c r="R16" s="10"/>
      <c r="S16" s="120">
        <v>4.4432870370370373E-4</v>
      </c>
      <c r="T16" s="162"/>
      <c r="V16" s="16">
        <v>4.721064814814815E-4</v>
      </c>
      <c r="W16" s="54">
        <v>4.2696759259259256E-4</v>
      </c>
      <c r="X16" s="13">
        <f t="shared" ref="X16" si="7">V16-W16</f>
        <v>4.5138888888888941E-5</v>
      </c>
      <c r="Y16" s="109">
        <v>5.1145833333333327E-4</v>
      </c>
      <c r="Z16" s="109">
        <v>4.5243055555555558E-4</v>
      </c>
      <c r="AA16" s="126">
        <f>S16+X16</f>
        <v>4.8946759259259267E-4</v>
      </c>
    </row>
    <row r="17" spans="1:27" x14ac:dyDescent="0.25">
      <c r="A17" t="s">
        <v>7</v>
      </c>
      <c r="B17" s="6"/>
      <c r="C17" s="4">
        <v>41</v>
      </c>
      <c r="D17" s="10">
        <v>9.8715277777777777E-4</v>
      </c>
      <c r="E17" s="4">
        <v>56</v>
      </c>
      <c r="F17" s="10">
        <v>9.7662037037037053E-4</v>
      </c>
      <c r="G17" s="4">
        <v>47</v>
      </c>
      <c r="H17" s="10" t="s">
        <v>32</v>
      </c>
      <c r="I17" s="4">
        <v>28</v>
      </c>
      <c r="J17" s="10"/>
      <c r="K17" s="6"/>
      <c r="L17" s="48">
        <f t="shared" si="6"/>
        <v>43</v>
      </c>
      <c r="M17" s="37">
        <f t="shared" si="6"/>
        <v>9.8188657407407426E-4</v>
      </c>
      <c r="N17" s="7"/>
      <c r="O17" s="16">
        <v>9.8831018518518517E-4</v>
      </c>
      <c r="P17" s="54">
        <v>1.0114583333333334E-3</v>
      </c>
      <c r="Q17" s="54">
        <v>8.9108796296296288E-4</v>
      </c>
      <c r="R17" s="10"/>
      <c r="S17" s="120">
        <v>9.8252314814814817E-4</v>
      </c>
      <c r="T17" s="162"/>
      <c r="V17" s="16">
        <v>1.0288194444444444E-3</v>
      </c>
      <c r="W17" s="54">
        <v>9.3043981481481493E-4</v>
      </c>
      <c r="X17" s="13">
        <f t="shared" si="1"/>
        <v>9.8379629629629468E-5</v>
      </c>
      <c r="Y17" s="109">
        <v>1.1179398148148149E-3</v>
      </c>
      <c r="Z17" s="109">
        <v>9.8368055555555557E-4</v>
      </c>
      <c r="AA17" s="126">
        <f>S17+X17</f>
        <v>1.0809027777777776E-3</v>
      </c>
    </row>
    <row r="18" spans="1:27" x14ac:dyDescent="0.25">
      <c r="A18" t="s">
        <v>20</v>
      </c>
      <c r="B18" s="6"/>
      <c r="C18" s="4">
        <v>42</v>
      </c>
      <c r="D18" s="10">
        <v>2.1202546296296295E-3</v>
      </c>
      <c r="E18" s="4">
        <v>44</v>
      </c>
      <c r="F18" s="10">
        <v>2.1124999999999998E-3</v>
      </c>
      <c r="G18" s="4">
        <v>45</v>
      </c>
      <c r="H18" s="10">
        <v>2.1170138888888892E-3</v>
      </c>
      <c r="I18" s="4">
        <v>27</v>
      </c>
      <c r="J18" s="10"/>
      <c r="K18" s="6"/>
      <c r="L18" s="48">
        <f t="shared" si="6"/>
        <v>39.5</v>
      </c>
      <c r="M18" s="37">
        <f t="shared" si="6"/>
        <v>2.1165895061728396E-3</v>
      </c>
      <c r="N18" s="7"/>
      <c r="O18" s="16">
        <v>2.1341435185185187E-3</v>
      </c>
      <c r="P18" s="54">
        <v>2.1827546296296295E-3</v>
      </c>
      <c r="Q18" s="54">
        <v>1.9315972222222219E-3</v>
      </c>
      <c r="R18" s="10"/>
      <c r="S18" s="120">
        <v>2.1167824074074071E-3</v>
      </c>
      <c r="T18" s="162"/>
      <c r="V18" s="16">
        <v>2.2267361111111112E-3</v>
      </c>
      <c r="W18" s="54">
        <v>2.0149305555555554E-3</v>
      </c>
      <c r="X18" s="13">
        <f t="shared" si="1"/>
        <v>2.1180555555555579E-4</v>
      </c>
      <c r="Y18" s="109">
        <v>2.4119212962962961E-3</v>
      </c>
      <c r="Z18" s="109">
        <v>2.1341435185185187E-3</v>
      </c>
      <c r="AA18" s="126">
        <f>S18+X18</f>
        <v>2.3285879629629629E-3</v>
      </c>
    </row>
    <row r="19" spans="1:27" x14ac:dyDescent="0.25">
      <c r="B19" s="6"/>
      <c r="C19" s="4"/>
      <c r="D19" s="10"/>
      <c r="E19" s="4"/>
      <c r="F19" s="10"/>
      <c r="G19" s="4"/>
      <c r="H19" s="10"/>
      <c r="I19" s="4"/>
      <c r="J19" s="10"/>
      <c r="K19" s="6"/>
      <c r="L19" s="48"/>
      <c r="M19" s="37"/>
      <c r="N19" s="7"/>
      <c r="O19" s="16"/>
      <c r="P19" s="54"/>
      <c r="Q19" s="54"/>
      <c r="R19" s="10"/>
      <c r="S19" s="120"/>
      <c r="T19" s="162"/>
      <c r="V19" s="16"/>
      <c r="W19" s="54"/>
      <c r="X19" s="13"/>
      <c r="Y19" s="109"/>
      <c r="Z19" s="109"/>
      <c r="AA19" s="126"/>
    </row>
    <row r="20" spans="1:27" x14ac:dyDescent="0.25">
      <c r="A20" t="s">
        <v>8</v>
      </c>
      <c r="B20" s="6"/>
      <c r="C20" s="4">
        <v>39</v>
      </c>
      <c r="D20" s="10">
        <v>3.7731481481481486E-4</v>
      </c>
      <c r="E20" s="4">
        <v>43</v>
      </c>
      <c r="F20" s="10">
        <v>3.7731481481481486E-4</v>
      </c>
      <c r="G20" s="4">
        <v>59</v>
      </c>
      <c r="H20" s="10">
        <v>3.6712962962962958E-4</v>
      </c>
      <c r="I20" s="4">
        <v>28</v>
      </c>
      <c r="J20" s="10"/>
      <c r="K20" s="6"/>
      <c r="L20" s="48">
        <f>AVERAGE(I20,C20,E20,G20)</f>
        <v>42.25</v>
      </c>
      <c r="M20" s="37">
        <f>AVERAGE(J20,D20,F20,H20)</f>
        <v>3.7391975308641979E-4</v>
      </c>
      <c r="N20" s="7"/>
      <c r="O20" s="16">
        <v>3.7488425925925927E-4</v>
      </c>
      <c r="P20" s="54">
        <v>3.9456018518518524E-4</v>
      </c>
      <c r="Q20" s="54">
        <v>3.494212962962963E-4</v>
      </c>
      <c r="R20" s="10"/>
      <c r="S20" s="120">
        <v>3.7488425925925927E-4</v>
      </c>
      <c r="V20" s="16">
        <v>4.0266203703703704E-4</v>
      </c>
      <c r="W20" s="54">
        <v>3.644675925925925E-4</v>
      </c>
      <c r="X20" s="13">
        <f t="shared" ref="X20" si="8">V20-W20</f>
        <v>3.8194444444444539E-5</v>
      </c>
      <c r="Y20" s="109">
        <v>4.3622685185185187E-4</v>
      </c>
      <c r="Z20" s="109">
        <v>3.8645833333333333E-4</v>
      </c>
      <c r="AA20" s="126">
        <f>S20+X20</f>
        <v>4.1307870370370381E-4</v>
      </c>
    </row>
    <row r="21" spans="1:27" x14ac:dyDescent="0.25">
      <c r="A21" t="s">
        <v>9</v>
      </c>
      <c r="B21" s="6"/>
      <c r="C21" s="4">
        <v>30</v>
      </c>
      <c r="D21" s="10"/>
      <c r="E21" s="4">
        <v>32</v>
      </c>
      <c r="F21" s="10">
        <v>9.3032407407407397E-4</v>
      </c>
      <c r="G21" s="4">
        <v>41</v>
      </c>
      <c r="H21" s="10">
        <v>8.5451388888888892E-4</v>
      </c>
      <c r="I21" s="4">
        <v>32</v>
      </c>
      <c r="J21" s="10">
        <v>8.9467592592592593E-4</v>
      </c>
      <c r="K21" s="6"/>
      <c r="L21" s="48">
        <f>AVERAGE(I21,C21,E21,G21)</f>
        <v>33.75</v>
      </c>
      <c r="M21" s="37">
        <f>AVERAGE(J21,D21,F21,H21)</f>
        <v>8.9317129629629631E-4</v>
      </c>
      <c r="N21" s="7"/>
      <c r="O21" s="16">
        <v>8.9340277777777779E-4</v>
      </c>
      <c r="P21" s="54">
        <v>9.061342592592592E-4</v>
      </c>
      <c r="Q21" s="54">
        <v>7.8807870370370371E-4</v>
      </c>
      <c r="R21" s="10"/>
      <c r="S21" s="120">
        <v>8.9340277777777779E-4</v>
      </c>
      <c r="T21" s="158"/>
      <c r="V21" s="16">
        <v>9.1423611111111122E-4</v>
      </c>
      <c r="W21" s="54">
        <v>8.2743055555555554E-4</v>
      </c>
      <c r="X21" s="13">
        <f t="shared" si="1"/>
        <v>8.6805555555555681E-5</v>
      </c>
      <c r="Y21" s="109">
        <v>1.0010416666666668E-3</v>
      </c>
      <c r="Z21" s="109">
        <v>8.7025462962962957E-4</v>
      </c>
      <c r="AA21" s="126">
        <f>S21+X21</f>
        <v>9.8020833333333337E-4</v>
      </c>
    </row>
    <row r="22" spans="1:27" x14ac:dyDescent="0.25">
      <c r="A22" t="s">
        <v>21</v>
      </c>
      <c r="B22" s="6"/>
      <c r="C22" s="4">
        <v>10</v>
      </c>
      <c r="D22" s="10"/>
      <c r="E22" s="4">
        <v>11</v>
      </c>
      <c r="F22" s="10"/>
      <c r="G22" s="4">
        <v>12</v>
      </c>
      <c r="H22" s="10"/>
      <c r="I22" s="4">
        <v>10</v>
      </c>
      <c r="J22" s="10"/>
      <c r="K22" s="6"/>
      <c r="L22" s="48">
        <f>AVERAGE(I22,C22,E22,G22)</f>
        <v>10.75</v>
      </c>
      <c r="M22" s="37"/>
      <c r="N22" s="7"/>
      <c r="O22" s="16">
        <v>1.711689814814815E-3</v>
      </c>
      <c r="P22" s="54">
        <v>1.9431712962962964E-3</v>
      </c>
      <c r="Q22" s="54">
        <v>1.7197916666666666E-3</v>
      </c>
      <c r="R22" s="10"/>
      <c r="S22" s="120">
        <v>1.9431712962962964E-3</v>
      </c>
      <c r="T22" s="162"/>
      <c r="V22" s="16">
        <v>1.9825231481481482E-3</v>
      </c>
      <c r="W22" s="54">
        <v>1.7938657407407408E-3</v>
      </c>
      <c r="X22" s="13">
        <f t="shared" si="1"/>
        <v>1.8865740740740735E-4</v>
      </c>
      <c r="Y22" s="109">
        <v>2.1480324074074075E-3</v>
      </c>
      <c r="Z22" s="109">
        <v>1.9003472222222223E-3</v>
      </c>
      <c r="AA22" s="126">
        <f>S22+X22</f>
        <v>2.1318287037037035E-3</v>
      </c>
    </row>
    <row r="23" spans="1:27" x14ac:dyDescent="0.25">
      <c r="B23" s="6"/>
      <c r="C23" s="4"/>
      <c r="D23" s="10"/>
      <c r="E23" s="4"/>
      <c r="F23" s="10"/>
      <c r="G23" s="4"/>
      <c r="H23" s="10"/>
      <c r="I23" s="4"/>
      <c r="J23" s="10"/>
      <c r="K23" s="6"/>
      <c r="L23" s="48"/>
      <c r="M23" s="37"/>
      <c r="N23" s="7"/>
      <c r="O23" s="16"/>
      <c r="P23" s="54"/>
      <c r="Q23" s="54"/>
      <c r="R23" s="10"/>
      <c r="S23" s="120"/>
      <c r="V23" s="16"/>
      <c r="W23" s="54"/>
      <c r="X23" s="13"/>
      <c r="Y23" s="109"/>
      <c r="Z23" s="109"/>
      <c r="AA23" s="126"/>
    </row>
    <row r="24" spans="1:27" x14ac:dyDescent="0.25">
      <c r="A24" t="s">
        <v>10</v>
      </c>
      <c r="B24" s="6"/>
      <c r="C24" s="4">
        <v>54</v>
      </c>
      <c r="D24" s="10">
        <v>8.5092592592592598E-4</v>
      </c>
      <c r="E24" s="4">
        <v>65</v>
      </c>
      <c r="F24" s="10">
        <v>8.4803240740740748E-4</v>
      </c>
      <c r="G24" s="4">
        <v>65</v>
      </c>
      <c r="H24" s="10">
        <v>8.4201388888888878E-4</v>
      </c>
      <c r="I24" s="4">
        <v>30</v>
      </c>
      <c r="J24" s="10"/>
      <c r="K24" s="6"/>
      <c r="L24" s="48">
        <f>AVERAGE(I24,C24,E24,G24)</f>
        <v>53.5</v>
      </c>
      <c r="M24" s="37">
        <f>AVERAGE(J24,D24,F24,H24)</f>
        <v>8.4699074074074071E-4</v>
      </c>
      <c r="N24" s="7"/>
      <c r="O24" s="16">
        <v>8.5289351851851845E-4</v>
      </c>
      <c r="P24" s="54">
        <v>9.072916666666666E-4</v>
      </c>
      <c r="Q24" s="54">
        <v>8.0196759259259273E-4</v>
      </c>
      <c r="R24" s="10"/>
      <c r="S24" s="120">
        <v>8.4710648148148156E-4</v>
      </c>
      <c r="T24" s="162"/>
      <c r="V24" s="16">
        <v>9.2465277777777782E-4</v>
      </c>
      <c r="W24" s="54">
        <v>8.3668981481481474E-4</v>
      </c>
      <c r="X24" s="13">
        <f t="shared" ref="X24" si="9">V24-W24</f>
        <v>8.7962962962963081E-5</v>
      </c>
      <c r="Y24" s="109">
        <v>1.002199074074074E-3</v>
      </c>
      <c r="Z24" s="109">
        <v>8.8645833333333328E-4</v>
      </c>
      <c r="AA24" s="126">
        <f>S24+X24</f>
        <v>9.3506944444444464E-4</v>
      </c>
    </row>
    <row r="25" spans="1:27" x14ac:dyDescent="0.25">
      <c r="A25" t="s">
        <v>11</v>
      </c>
      <c r="B25" s="6"/>
      <c r="C25" s="4">
        <v>43</v>
      </c>
      <c r="D25" s="10">
        <v>1.8483796296296295E-3</v>
      </c>
      <c r="E25" s="4">
        <v>49</v>
      </c>
      <c r="F25" s="10">
        <v>1.7947916666666668E-3</v>
      </c>
      <c r="G25" s="4">
        <v>56</v>
      </c>
      <c r="H25" s="10">
        <v>1.7946759259259259E-3</v>
      </c>
      <c r="I25" s="4">
        <v>24</v>
      </c>
      <c r="J25" s="10"/>
      <c r="K25" s="6"/>
      <c r="L25" s="48">
        <f>AVERAGE(I25,C25,E25,G25)</f>
        <v>43</v>
      </c>
      <c r="M25" s="37">
        <f>AVERAGE(J25,D25,F25,H25)</f>
        <v>1.8126157407407407E-3</v>
      </c>
      <c r="N25" s="7"/>
      <c r="O25" s="16">
        <v>1.8181712962962962E-3</v>
      </c>
      <c r="P25" s="54" t="s">
        <v>81</v>
      </c>
      <c r="Q25" s="54">
        <v>1.7186342592592592E-3</v>
      </c>
      <c r="R25" s="10"/>
      <c r="S25" s="120">
        <v>1.8135416666666666E-3</v>
      </c>
      <c r="T25" s="162"/>
      <c r="V25" s="16">
        <v>1.9813657407407406E-3</v>
      </c>
      <c r="W25" s="54">
        <v>1.7927083333333334E-3</v>
      </c>
      <c r="X25" s="13">
        <f t="shared" si="1"/>
        <v>1.8865740740740713E-4</v>
      </c>
      <c r="Y25" s="109">
        <v>2.1457175925925927E-3</v>
      </c>
      <c r="Z25" s="109">
        <v>1.8980324074074073E-3</v>
      </c>
      <c r="AA25" s="126">
        <f>S25+X25</f>
        <v>2.0021990740740738E-3</v>
      </c>
    </row>
    <row r="26" spans="1:27" x14ac:dyDescent="0.25">
      <c r="A26" t="s">
        <v>22</v>
      </c>
      <c r="B26" s="6"/>
      <c r="C26" s="23">
        <v>29</v>
      </c>
      <c r="D26" s="24"/>
      <c r="E26" s="23">
        <v>23</v>
      </c>
      <c r="F26" s="24"/>
      <c r="G26" s="23">
        <v>31</v>
      </c>
      <c r="H26" s="24"/>
      <c r="I26" s="23">
        <v>23</v>
      </c>
      <c r="J26" s="24"/>
      <c r="K26" s="6"/>
      <c r="L26" s="48">
        <f>AVERAGE(I26,C26,E26,G26)</f>
        <v>26.5</v>
      </c>
      <c r="M26" s="39"/>
      <c r="N26" s="7"/>
      <c r="O26" s="16">
        <v>4.1295138888888892E-3</v>
      </c>
      <c r="P26" s="54">
        <v>4.1295138888888892E-3</v>
      </c>
      <c r="Q26" s="54">
        <v>3.6526620370370372E-3</v>
      </c>
      <c r="R26" s="10"/>
      <c r="S26" s="120">
        <v>4.1295138888888892E-3</v>
      </c>
      <c r="V26" s="16">
        <v>4.2116898148148148E-3</v>
      </c>
      <c r="W26" s="54">
        <v>3.8089120370370373E-3</v>
      </c>
      <c r="X26" s="13">
        <f t="shared" si="1"/>
        <v>4.0277777777777751E-4</v>
      </c>
      <c r="Y26" s="109">
        <v>4.5623842592592591E-3</v>
      </c>
      <c r="Z26" s="109">
        <v>4.0357638888888882E-3</v>
      </c>
      <c r="AA26" s="126">
        <f>S26+X26</f>
        <v>4.5322916666666671E-3</v>
      </c>
    </row>
    <row r="27" spans="1:27" ht="15.75" thickBot="1" x14ac:dyDescent="0.3">
      <c r="B27" s="6"/>
      <c r="C27" s="8"/>
      <c r="D27" s="11"/>
      <c r="E27" s="8"/>
      <c r="F27" s="11"/>
      <c r="G27" s="8"/>
      <c r="H27" s="11"/>
      <c r="I27" s="8"/>
      <c r="J27" s="11"/>
      <c r="K27" s="6"/>
      <c r="L27" s="41"/>
      <c r="M27" s="40"/>
      <c r="N27" s="7"/>
      <c r="O27" s="17"/>
      <c r="P27" s="65"/>
      <c r="Q27" s="65"/>
      <c r="R27" s="11"/>
      <c r="S27" s="121"/>
      <c r="V27" s="17"/>
      <c r="W27" s="65"/>
      <c r="X27" s="90"/>
      <c r="Y27" s="110"/>
      <c r="Z27" s="110"/>
      <c r="AA27" s="124"/>
    </row>
    <row r="28" spans="1:27" x14ac:dyDescent="0.25">
      <c r="C28" s="1">
        <f>SUM(C5:C27)</f>
        <v>718</v>
      </c>
      <c r="E28" s="1">
        <f>SUM(E5:E27)</f>
        <v>826</v>
      </c>
      <c r="G28" s="1">
        <f>SUM(G5:G27)</f>
        <v>870</v>
      </c>
      <c r="I28" s="1">
        <f>SUM(I5:I27)</f>
        <v>488</v>
      </c>
    </row>
    <row r="32" spans="1:27" x14ac:dyDescent="0.25">
      <c r="A32" s="84" t="s">
        <v>62</v>
      </c>
      <c r="B32"/>
    </row>
    <row r="33" spans="1:2" x14ac:dyDescent="0.25">
      <c r="A33" s="85" t="s">
        <v>63</v>
      </c>
      <c r="B33"/>
    </row>
    <row r="34" spans="1:2" x14ac:dyDescent="0.25">
      <c r="A34" s="85" t="s">
        <v>64</v>
      </c>
      <c r="B34"/>
    </row>
    <row r="35" spans="1:2" x14ac:dyDescent="0.25">
      <c r="A35" s="108" t="s">
        <v>65</v>
      </c>
      <c r="B35"/>
    </row>
    <row r="36" spans="1:2" x14ac:dyDescent="0.25">
      <c r="B36"/>
    </row>
    <row r="37" spans="1:2" x14ac:dyDescent="0.25">
      <c r="A37" s="86" t="s">
        <v>52</v>
      </c>
      <c r="B37"/>
    </row>
  </sheetData>
  <mergeCells count="5">
    <mergeCell ref="C3:D3"/>
    <mergeCell ref="E3:F3"/>
    <mergeCell ref="P3:Q3"/>
    <mergeCell ref="I3:J3"/>
    <mergeCell ref="G3:H3"/>
  </mergeCells>
  <pageMargins left="0.7" right="0.7" top="0.75" bottom="0.75" header="0.3" footer="0.3"/>
  <pageSetup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2"/>
  <sheetViews>
    <sheetView topLeftCell="K1" zoomScale="80" zoomScaleNormal="80" workbookViewId="0">
      <selection activeCell="AD7" sqref="AD7:AD9"/>
    </sheetView>
  </sheetViews>
  <sheetFormatPr defaultRowHeight="15" x14ac:dyDescent="0.25"/>
  <cols>
    <col min="2" max="2" width="3.140625" customWidth="1"/>
    <col min="3" max="3" width="5.5703125" style="1" customWidth="1"/>
    <col min="4" max="4" width="14.7109375" style="1" customWidth="1"/>
    <col min="5" max="5" width="3.42578125" style="1" customWidth="1"/>
    <col min="6" max="6" width="5.5703125" style="1" customWidth="1"/>
    <col min="7" max="7" width="14.7109375" style="1" customWidth="1"/>
    <col min="8" max="8" width="2.140625" style="1" customWidth="1"/>
    <col min="9" max="9" width="5.5703125" style="1" customWidth="1"/>
    <col min="10" max="10" width="14.7109375" style="1" customWidth="1"/>
    <col min="11" max="11" width="2.5703125" style="1" customWidth="1"/>
    <col min="12" max="12" width="5.5703125" style="1" customWidth="1"/>
    <col min="13" max="13" width="14.7109375" style="1" customWidth="1"/>
    <col min="14" max="14" width="2.42578125" style="1" customWidth="1"/>
    <col min="15" max="15" width="7.42578125" style="1" customWidth="1"/>
    <col min="16" max="16" width="14.7109375" style="1" customWidth="1"/>
    <col min="17" max="17" width="2.85546875" customWidth="1"/>
    <col min="18" max="22" width="14.7109375" customWidth="1"/>
    <col min="23" max="23" width="11.42578125" style="157" customWidth="1"/>
    <col min="24" max="24" width="9.140625" customWidth="1"/>
    <col min="25" max="30" width="14.7109375" customWidth="1"/>
  </cols>
  <sheetData>
    <row r="1" spans="1:30" ht="15.75" thickBot="1" x14ac:dyDescent="0.3">
      <c r="A1" t="s">
        <v>26</v>
      </c>
      <c r="V1" s="73"/>
    </row>
    <row r="2" spans="1:30" ht="15.75" thickBot="1" x14ac:dyDescent="0.3">
      <c r="C2" s="163">
        <v>2014</v>
      </c>
      <c r="D2" s="164"/>
      <c r="F2" s="163">
        <v>2015</v>
      </c>
      <c r="G2" s="164"/>
      <c r="I2" s="166">
        <v>2016</v>
      </c>
      <c r="J2" s="167"/>
      <c r="L2" s="166">
        <v>2017</v>
      </c>
      <c r="M2" s="167"/>
      <c r="S2" s="165"/>
      <c r="T2" s="165"/>
      <c r="U2" s="165"/>
      <c r="V2" s="73"/>
    </row>
    <row r="3" spans="1:30" ht="36" customHeight="1" thickBot="1" x14ac:dyDescent="0.3">
      <c r="A3" s="2"/>
      <c r="B3" s="2"/>
      <c r="C3" s="152" t="s">
        <v>12</v>
      </c>
      <c r="D3" s="153" t="s">
        <v>14</v>
      </c>
      <c r="E3" s="3"/>
      <c r="F3" s="152" t="s">
        <v>12</v>
      </c>
      <c r="G3" s="153" t="s">
        <v>14</v>
      </c>
      <c r="H3" s="3"/>
      <c r="I3" s="152" t="s">
        <v>12</v>
      </c>
      <c r="J3" s="153" t="s">
        <v>14</v>
      </c>
      <c r="K3" s="3"/>
      <c r="L3" s="21" t="s">
        <v>12</v>
      </c>
      <c r="M3" s="22" t="s">
        <v>14</v>
      </c>
      <c r="N3" s="3"/>
      <c r="O3" s="21" t="s">
        <v>13</v>
      </c>
      <c r="P3" s="22" t="s">
        <v>16</v>
      </c>
      <c r="Q3" s="2"/>
      <c r="R3" s="127" t="s">
        <v>58</v>
      </c>
      <c r="S3" s="111" t="s">
        <v>68</v>
      </c>
      <c r="T3" s="111" t="s">
        <v>94</v>
      </c>
      <c r="U3" s="111" t="s">
        <v>69</v>
      </c>
      <c r="V3" s="127" t="s">
        <v>89</v>
      </c>
      <c r="Y3" s="21" t="s">
        <v>55</v>
      </c>
      <c r="Z3" s="64" t="s">
        <v>56</v>
      </c>
      <c r="AA3" s="25" t="s">
        <v>57</v>
      </c>
      <c r="AB3" s="111" t="s">
        <v>66</v>
      </c>
      <c r="AC3" s="111" t="s">
        <v>67</v>
      </c>
      <c r="AD3" s="127" t="s">
        <v>93</v>
      </c>
    </row>
    <row r="4" spans="1:30" x14ac:dyDescent="0.25">
      <c r="A4" t="s">
        <v>0</v>
      </c>
      <c r="C4" s="19">
        <v>53</v>
      </c>
      <c r="D4" s="20">
        <v>3.1412037037037037E-4</v>
      </c>
      <c r="E4" s="6"/>
      <c r="F4" s="19">
        <v>58</v>
      </c>
      <c r="G4" s="20">
        <v>3.1284722222222223E-4</v>
      </c>
      <c r="H4" s="6"/>
      <c r="I4" s="19">
        <v>69</v>
      </c>
      <c r="J4" s="20">
        <v>3.1226851851851853E-4</v>
      </c>
      <c r="K4" s="6"/>
      <c r="L4" s="19">
        <v>53</v>
      </c>
      <c r="M4" s="20">
        <v>3.0949074074074077E-4</v>
      </c>
      <c r="N4" s="6"/>
      <c r="O4" s="52">
        <f>AVERAGE(C4,F4,I4,L4)</f>
        <v>58.25</v>
      </c>
      <c r="P4" s="33">
        <f>AVERAGE(D4,G4,J4,M4)</f>
        <v>3.12181712962963E-4</v>
      </c>
      <c r="Q4" s="7"/>
      <c r="R4" s="72">
        <v>3.1469907407407407E-4</v>
      </c>
      <c r="S4" s="70">
        <v>3.505787037037037E-4</v>
      </c>
      <c r="T4" s="34"/>
      <c r="U4" s="33">
        <v>3.1006944444444447E-4</v>
      </c>
      <c r="V4" s="119">
        <v>3.1238425925925927E-4</v>
      </c>
      <c r="W4" s="158"/>
      <c r="X4" s="155"/>
      <c r="Y4" s="87">
        <v>3.5752314814814821E-4</v>
      </c>
      <c r="Z4" s="66">
        <v>3.2395833333333332E-4</v>
      </c>
      <c r="AA4" s="66">
        <f>Y4-Z4</f>
        <v>3.3564814814814883E-5</v>
      </c>
      <c r="AB4" s="26">
        <v>3.8761574074074073E-4</v>
      </c>
      <c r="AC4" s="20">
        <v>3.4247685185185184E-4</v>
      </c>
      <c r="AD4" s="122">
        <f>V4+AA4</f>
        <v>3.4594907407407415E-4</v>
      </c>
    </row>
    <row r="5" spans="1:30" x14ac:dyDescent="0.25">
      <c r="A5" t="s">
        <v>1</v>
      </c>
      <c r="C5" s="4">
        <v>53</v>
      </c>
      <c r="D5" s="10">
        <v>6.8252314814814814E-4</v>
      </c>
      <c r="E5" s="6"/>
      <c r="F5" s="4">
        <v>54</v>
      </c>
      <c r="G5" s="12">
        <v>6.8310185185185184E-4</v>
      </c>
      <c r="H5" s="6"/>
      <c r="I5" s="4">
        <v>73</v>
      </c>
      <c r="J5" s="12">
        <v>6.7534722222222226E-4</v>
      </c>
      <c r="K5" s="6"/>
      <c r="L5" s="4">
        <v>62</v>
      </c>
      <c r="M5" s="12">
        <v>6.6990740740740737E-4</v>
      </c>
      <c r="N5" s="6"/>
      <c r="O5" s="51">
        <f t="shared" ref="O5:P21" si="0">AVERAGE(C5,F5,I5,L5)</f>
        <v>60.5</v>
      </c>
      <c r="P5" s="20">
        <f t="shared" ref="P5:P6" si="1">AVERAGE(D5,G5,J5,M5)</f>
        <v>6.7771990740740737E-4</v>
      </c>
      <c r="Q5" s="7"/>
      <c r="R5" s="42">
        <v>6.8391203703703702E-4</v>
      </c>
      <c r="S5" s="54">
        <v>7.6145833333333328E-4</v>
      </c>
      <c r="T5" s="13"/>
      <c r="U5" s="10">
        <v>6.7349537037037031E-4</v>
      </c>
      <c r="V5" s="120">
        <v>6.7812500000000002E-4</v>
      </c>
      <c r="W5" s="158"/>
      <c r="Y5" s="16">
        <v>7.765046296296297E-4</v>
      </c>
      <c r="Z5" s="54">
        <v>7.0243055555555553E-4</v>
      </c>
      <c r="AA5" s="54">
        <f t="shared" ref="AA5:AA21" si="2">Y5-Z5</f>
        <v>7.4074074074074168E-5</v>
      </c>
      <c r="AB5" s="13">
        <v>8.4131944444444445E-4</v>
      </c>
      <c r="AC5" s="10">
        <v>7.4409722222222206E-4</v>
      </c>
      <c r="AD5" s="126">
        <f>V5+AA5</f>
        <v>7.5219907407407418E-4</v>
      </c>
    </row>
    <row r="6" spans="1:30" x14ac:dyDescent="0.25">
      <c r="A6" t="s">
        <v>2</v>
      </c>
      <c r="C6" s="4">
        <v>47</v>
      </c>
      <c r="D6" s="10">
        <v>1.4964120370370372E-3</v>
      </c>
      <c r="E6" s="6"/>
      <c r="F6" s="4">
        <v>39</v>
      </c>
      <c r="G6" s="12">
        <v>1.5001157407407409E-3</v>
      </c>
      <c r="H6" s="6"/>
      <c r="I6" s="4">
        <v>50</v>
      </c>
      <c r="J6" s="12">
        <v>1.4855324074074074E-3</v>
      </c>
      <c r="K6" s="6"/>
      <c r="L6" s="4">
        <v>44</v>
      </c>
      <c r="M6" s="12">
        <v>1.4659722222222225E-3</v>
      </c>
      <c r="N6" s="6"/>
      <c r="O6" s="51">
        <f t="shared" si="0"/>
        <v>45</v>
      </c>
      <c r="P6" s="20">
        <f t="shared" si="1"/>
        <v>1.487008101851852E-3</v>
      </c>
      <c r="Q6" s="7"/>
      <c r="R6" s="42">
        <v>1.498726851851852E-3</v>
      </c>
      <c r="S6" s="54">
        <v>1.6457175925925925E-3</v>
      </c>
      <c r="T6" s="13"/>
      <c r="U6" s="10">
        <v>1.4559027777777775E-3</v>
      </c>
      <c r="V6" s="120">
        <v>1.487152777777778E-3</v>
      </c>
      <c r="W6" s="158"/>
      <c r="X6" s="155"/>
      <c r="Y6" s="16">
        <v>1.6792824074074073E-3</v>
      </c>
      <c r="Z6" s="54">
        <v>1.5195601851851852E-3</v>
      </c>
      <c r="AA6" s="54">
        <f t="shared" si="2"/>
        <v>1.5972222222222212E-4</v>
      </c>
      <c r="AB6" s="13">
        <v>1.8193287037037034E-3</v>
      </c>
      <c r="AC6" s="10">
        <v>1.6086805555555557E-3</v>
      </c>
      <c r="AD6" s="126">
        <f>V6+AA6</f>
        <v>1.6468750000000001E-3</v>
      </c>
    </row>
    <row r="7" spans="1:30" x14ac:dyDescent="0.25">
      <c r="A7" t="s">
        <v>3</v>
      </c>
      <c r="C7" s="4">
        <v>36</v>
      </c>
      <c r="D7" s="10">
        <v>4.0620370370370367E-3</v>
      </c>
      <c r="E7" s="6"/>
      <c r="F7" s="4">
        <v>30</v>
      </c>
      <c r="G7" s="10"/>
      <c r="H7" s="6"/>
      <c r="I7" s="4">
        <v>28</v>
      </c>
      <c r="J7" s="10"/>
      <c r="K7" s="6"/>
      <c r="L7" s="4">
        <v>34</v>
      </c>
      <c r="M7" s="10">
        <v>4.0011574074074073E-3</v>
      </c>
      <c r="N7" s="6"/>
      <c r="O7" s="51">
        <f t="shared" si="0"/>
        <v>32</v>
      </c>
      <c r="P7" s="20"/>
      <c r="Q7" s="7"/>
      <c r="R7" s="16">
        <v>4.0855324074074075E-3</v>
      </c>
      <c r="S7" s="54">
        <v>4.399189814814815E-3</v>
      </c>
      <c r="T7" s="13">
        <v>4.0612268518518515E-3</v>
      </c>
      <c r="U7" s="10">
        <v>3.8922453703703706E-3</v>
      </c>
      <c r="V7" s="120">
        <v>4.0855324074074075E-3</v>
      </c>
      <c r="W7" s="158"/>
      <c r="Y7" s="16">
        <v>3.554282407407407E-3</v>
      </c>
      <c r="Z7" s="54">
        <v>4.0612268518518515E-3</v>
      </c>
      <c r="AA7" s="54">
        <f>Z7-Y7</f>
        <v>5.0694444444444441E-4</v>
      </c>
      <c r="AB7" s="13">
        <v>3.8505787037037033E-3</v>
      </c>
      <c r="AC7" s="10">
        <v>3.4061342592592594E-3</v>
      </c>
      <c r="AD7" s="126">
        <f>V7-AA7</f>
        <v>3.5785879629629631E-3</v>
      </c>
    </row>
    <row r="8" spans="1:30" x14ac:dyDescent="0.25">
      <c r="A8" t="s">
        <v>17</v>
      </c>
      <c r="C8" s="4">
        <v>39</v>
      </c>
      <c r="D8" s="10">
        <v>8.4393518518518524E-3</v>
      </c>
      <c r="E8" s="6"/>
      <c r="F8" s="4">
        <v>20</v>
      </c>
      <c r="G8" s="10"/>
      <c r="H8" s="6"/>
      <c r="I8" s="4">
        <v>21</v>
      </c>
      <c r="J8" s="10"/>
      <c r="K8" s="6"/>
      <c r="L8" s="4">
        <v>21</v>
      </c>
      <c r="M8" s="10"/>
      <c r="N8" s="6"/>
      <c r="O8" s="51">
        <f t="shared" si="0"/>
        <v>25.25</v>
      </c>
      <c r="P8" s="20"/>
      <c r="Q8" s="7"/>
      <c r="R8" s="16">
        <v>0.966754513888889</v>
      </c>
      <c r="S8" s="54">
        <v>9.0484953703703699E-3</v>
      </c>
      <c r="T8" s="13">
        <v>8.3528935185185182E-3</v>
      </c>
      <c r="U8" s="10">
        <v>8.0045138888888891E-3</v>
      </c>
      <c r="V8" s="120">
        <v>8.421180555555555E-3</v>
      </c>
      <c r="Y8" s="16">
        <v>7.3100694444444446E-3</v>
      </c>
      <c r="Z8" s="54">
        <v>8.3528935185185182E-3</v>
      </c>
      <c r="AA8" s="54">
        <f t="shared" ref="AA8:AA9" si="3">Z8-Y8</f>
        <v>1.0428240740740736E-3</v>
      </c>
      <c r="AB8" s="13">
        <v>7.9188657407407419E-3</v>
      </c>
      <c r="AC8" s="10">
        <v>7.0056712962962954E-3</v>
      </c>
      <c r="AD8" s="126">
        <f t="shared" ref="AD8:AD9" si="4">V8-AA8</f>
        <v>7.3783564814814814E-3</v>
      </c>
    </row>
    <row r="9" spans="1:30" x14ac:dyDescent="0.25">
      <c r="A9" t="s">
        <v>18</v>
      </c>
      <c r="C9" s="4">
        <v>27</v>
      </c>
      <c r="D9" s="10"/>
      <c r="E9" s="6"/>
      <c r="F9" s="4">
        <v>15</v>
      </c>
      <c r="G9" s="10"/>
      <c r="H9" s="6"/>
      <c r="I9" s="4">
        <v>14</v>
      </c>
      <c r="J9" s="10"/>
      <c r="K9" s="6"/>
      <c r="L9" s="4">
        <v>14</v>
      </c>
      <c r="M9" s="10"/>
      <c r="N9" s="6"/>
      <c r="O9" s="51">
        <f t="shared" si="0"/>
        <v>17.5</v>
      </c>
      <c r="P9" s="10"/>
      <c r="Q9" s="7"/>
      <c r="R9" s="16">
        <v>0.97236331018518496</v>
      </c>
      <c r="S9" s="54">
        <v>1.5083217592592594E-2</v>
      </c>
      <c r="T9" s="13">
        <v>1.3923495370370369E-2</v>
      </c>
      <c r="U9" s="10">
        <v>1.334363425925926E-2</v>
      </c>
      <c r="V9" s="120">
        <v>1.4029976851851853E-2</v>
      </c>
      <c r="Y9" s="16">
        <v>1.3842476851851851E-2</v>
      </c>
      <c r="Z9" s="54">
        <v>1.3923495370370369E-2</v>
      </c>
      <c r="AA9" s="54">
        <f t="shared" si="3"/>
        <v>8.1018518518518462E-5</v>
      </c>
      <c r="AB9" s="13">
        <v>1.4996412037037039E-2</v>
      </c>
      <c r="AC9" s="10">
        <v>1.3266087962962962E-2</v>
      </c>
      <c r="AD9" s="126">
        <f t="shared" si="4"/>
        <v>1.3948958333333334E-2</v>
      </c>
    </row>
    <row r="10" spans="1:30" x14ac:dyDescent="0.25">
      <c r="C10" s="4"/>
      <c r="D10" s="10"/>
      <c r="E10" s="6"/>
      <c r="F10" s="4"/>
      <c r="G10" s="10"/>
      <c r="H10" s="6"/>
      <c r="I10" s="4"/>
      <c r="J10" s="10"/>
      <c r="K10" s="6"/>
      <c r="L10" s="4"/>
      <c r="M10" s="10"/>
      <c r="N10" s="6"/>
      <c r="O10" s="51"/>
      <c r="P10" s="5"/>
      <c r="Q10" s="7"/>
      <c r="R10" s="42"/>
      <c r="S10" s="54"/>
      <c r="T10" s="13"/>
      <c r="U10" s="10"/>
      <c r="V10" s="120"/>
      <c r="Y10" s="16" t="s">
        <v>61</v>
      </c>
      <c r="Z10" s="54"/>
      <c r="AA10" s="54"/>
      <c r="AB10" s="13"/>
      <c r="AC10" s="10"/>
      <c r="AD10" s="126"/>
    </row>
    <row r="11" spans="1:30" x14ac:dyDescent="0.25">
      <c r="A11" t="s">
        <v>5</v>
      </c>
      <c r="C11" s="4">
        <v>55</v>
      </c>
      <c r="D11" s="10">
        <v>7.7766203703703689E-4</v>
      </c>
      <c r="E11" s="6"/>
      <c r="F11" s="4">
        <v>59</v>
      </c>
      <c r="G11" s="10">
        <v>7.7152777777777777E-4</v>
      </c>
      <c r="H11" s="6"/>
      <c r="I11" s="4">
        <v>75</v>
      </c>
      <c r="J11" s="10">
        <v>7.8009259259259253E-4</v>
      </c>
      <c r="K11" s="6"/>
      <c r="L11" s="4">
        <v>44</v>
      </c>
      <c r="M11" s="10">
        <v>7.6493055555555548E-4</v>
      </c>
      <c r="N11" s="6"/>
      <c r="O11" s="51">
        <f t="shared" si="0"/>
        <v>58.25</v>
      </c>
      <c r="P11" s="20">
        <f t="shared" si="0"/>
        <v>7.7355324074074067E-4</v>
      </c>
      <c r="Q11" s="7"/>
      <c r="R11" s="42">
        <v>7.811342592592593E-4</v>
      </c>
      <c r="S11" s="54">
        <v>8.2974537037037045E-4</v>
      </c>
      <c r="T11" s="13"/>
      <c r="U11" s="10">
        <v>7.3368055555555556E-4</v>
      </c>
      <c r="V11" s="120">
        <v>7.7418981481481479E-4</v>
      </c>
      <c r="W11" s="158"/>
      <c r="Y11" s="16">
        <v>8.4594907407407405E-4</v>
      </c>
      <c r="Z11" s="54">
        <v>7.6608796296296288E-4</v>
      </c>
      <c r="AA11" s="54">
        <f t="shared" si="2"/>
        <v>7.986111111111117E-5</v>
      </c>
      <c r="AB11" s="13">
        <v>9.1655092592592602E-4</v>
      </c>
      <c r="AC11" s="10">
        <v>8.1122685185185171E-4</v>
      </c>
      <c r="AD11" s="126">
        <f>V11+AA11</f>
        <v>8.5405092592592596E-4</v>
      </c>
    </row>
    <row r="12" spans="1:30" x14ac:dyDescent="0.25">
      <c r="A12" t="s">
        <v>19</v>
      </c>
      <c r="C12" s="4">
        <v>51</v>
      </c>
      <c r="D12" s="10">
        <v>1.7140046296296298E-3</v>
      </c>
      <c r="E12" s="6"/>
      <c r="F12" s="4">
        <v>60</v>
      </c>
      <c r="G12" s="10">
        <v>1.6781249999999999E-3</v>
      </c>
      <c r="H12" s="6"/>
      <c r="I12" s="4">
        <v>72</v>
      </c>
      <c r="J12" s="10">
        <v>1.6747685185185184E-3</v>
      </c>
      <c r="K12" s="6"/>
      <c r="L12" s="4">
        <v>49</v>
      </c>
      <c r="M12" s="10">
        <v>1.6483796296296298E-3</v>
      </c>
      <c r="N12" s="6"/>
      <c r="O12" s="51">
        <f t="shared" si="0"/>
        <v>58</v>
      </c>
      <c r="P12" s="20">
        <f t="shared" si="0"/>
        <v>1.6788194444444444E-3</v>
      </c>
      <c r="Q12" s="7"/>
      <c r="R12" s="42">
        <v>1.6954861111111112E-3</v>
      </c>
      <c r="S12" s="54">
        <v>1.7984953703703704E-3</v>
      </c>
      <c r="T12" s="13"/>
      <c r="U12" s="10">
        <v>1.5901620370370368E-3</v>
      </c>
      <c r="V12" s="120">
        <v>1.6792824074074073E-3</v>
      </c>
      <c r="W12" s="158"/>
      <c r="Y12" s="16">
        <v>1.8343750000000001E-3</v>
      </c>
      <c r="Z12" s="54">
        <v>1.6596064814814815E-3</v>
      </c>
      <c r="AA12" s="54">
        <f t="shared" si="2"/>
        <v>1.7476851851851855E-4</v>
      </c>
      <c r="AB12" s="13">
        <v>1.9871527777777778E-3</v>
      </c>
      <c r="AC12" s="10">
        <v>1.757986111111111E-3</v>
      </c>
      <c r="AD12" s="126">
        <f>V12+AA12</f>
        <v>1.8540509259259259E-3</v>
      </c>
    </row>
    <row r="13" spans="1:30" x14ac:dyDescent="0.25">
      <c r="C13" s="4"/>
      <c r="D13" s="10"/>
      <c r="E13" s="6"/>
      <c r="F13" s="4"/>
      <c r="G13" s="10"/>
      <c r="H13" s="6"/>
      <c r="I13" s="4"/>
      <c r="J13" s="10"/>
      <c r="K13" s="6"/>
      <c r="L13" s="4"/>
      <c r="M13" s="10"/>
      <c r="N13" s="6"/>
      <c r="O13" s="51"/>
      <c r="P13" s="10"/>
      <c r="Q13" s="7"/>
      <c r="R13" s="42"/>
      <c r="S13" s="54"/>
      <c r="T13" s="13"/>
      <c r="U13" s="10"/>
      <c r="V13" s="120"/>
      <c r="Y13" s="16"/>
      <c r="Z13" s="54"/>
      <c r="AA13" s="54"/>
      <c r="AB13" s="13"/>
      <c r="AC13" s="10"/>
      <c r="AD13" s="126"/>
    </row>
    <row r="14" spans="1:30" x14ac:dyDescent="0.25">
      <c r="A14" t="s">
        <v>7</v>
      </c>
      <c r="C14" s="4">
        <v>42</v>
      </c>
      <c r="D14" s="10">
        <v>9.090277777777777E-4</v>
      </c>
      <c r="E14" s="6"/>
      <c r="F14" s="4">
        <v>44</v>
      </c>
      <c r="G14" s="10">
        <v>9.1481481481481481E-4</v>
      </c>
      <c r="H14" s="6"/>
      <c r="I14" s="4">
        <v>54</v>
      </c>
      <c r="J14" s="10">
        <v>8.8229166666666664E-4</v>
      </c>
      <c r="K14" s="6"/>
      <c r="L14" s="4">
        <v>47</v>
      </c>
      <c r="M14" s="10">
        <v>8.9386574074074075E-4</v>
      </c>
      <c r="N14" s="6"/>
      <c r="O14" s="51">
        <f t="shared" si="0"/>
        <v>46.75</v>
      </c>
      <c r="P14" s="20">
        <f t="shared" si="0"/>
        <v>8.9999999999999998E-4</v>
      </c>
      <c r="Q14" s="7"/>
      <c r="R14" s="42">
        <v>9.0960648148148162E-4</v>
      </c>
      <c r="S14" s="54">
        <v>9.5358796296296294E-4</v>
      </c>
      <c r="T14" s="13"/>
      <c r="U14" s="10">
        <v>8.4363425925925936E-4</v>
      </c>
      <c r="V14" s="120">
        <v>9.003472222222222E-4</v>
      </c>
      <c r="W14" s="158"/>
      <c r="Y14" s="16">
        <v>9.7210648148148145E-4</v>
      </c>
      <c r="Z14" s="54">
        <v>8.7951388888888888E-4</v>
      </c>
      <c r="AA14" s="54">
        <f t="shared" si="2"/>
        <v>9.2592592592592574E-5</v>
      </c>
      <c r="AB14" s="13">
        <v>1.053125E-3</v>
      </c>
      <c r="AC14" s="10">
        <v>9.3159722222222211E-4</v>
      </c>
      <c r="AD14" s="126">
        <f>V14+AA14</f>
        <v>9.9293981481481477E-4</v>
      </c>
    </row>
    <row r="15" spans="1:30" x14ac:dyDescent="0.25">
      <c r="A15" t="s">
        <v>20</v>
      </c>
      <c r="C15" s="4">
        <v>41</v>
      </c>
      <c r="D15" s="10">
        <v>2.0193287037037037E-3</v>
      </c>
      <c r="E15" s="6"/>
      <c r="F15" s="4">
        <v>49</v>
      </c>
      <c r="G15" s="10">
        <v>1.9819444444444446E-3</v>
      </c>
      <c r="H15" s="6"/>
      <c r="I15" s="4">
        <v>59</v>
      </c>
      <c r="J15" s="10">
        <v>1.9399305555555556E-3</v>
      </c>
      <c r="K15" s="6"/>
      <c r="L15" s="4">
        <v>49</v>
      </c>
      <c r="M15" s="10">
        <v>1.9440972222222223E-3</v>
      </c>
      <c r="N15" s="6"/>
      <c r="O15" s="51">
        <f t="shared" si="0"/>
        <v>49.5</v>
      </c>
      <c r="P15" s="20">
        <f t="shared" si="0"/>
        <v>1.9713252314814815E-3</v>
      </c>
      <c r="Q15" s="7"/>
      <c r="R15" s="42">
        <v>2.0056712962962966E-3</v>
      </c>
      <c r="S15" s="54">
        <v>2.0646990740740743E-3</v>
      </c>
      <c r="T15" s="13"/>
      <c r="U15" s="10">
        <v>1.8251157407407406E-3</v>
      </c>
      <c r="V15" s="120">
        <v>1.9721064814814814E-3</v>
      </c>
      <c r="W15" s="158"/>
      <c r="Y15" s="16">
        <v>2.1052083333333335E-3</v>
      </c>
      <c r="Z15" s="54">
        <v>1.9049768518518519E-3</v>
      </c>
      <c r="AA15" s="54">
        <f t="shared" si="2"/>
        <v>2.0023148148148157E-4</v>
      </c>
      <c r="AB15" s="13">
        <v>2.279976851851852E-3</v>
      </c>
      <c r="AC15" s="10">
        <v>2.0172453703703702E-3</v>
      </c>
      <c r="AD15" s="126">
        <f>V15+AA15</f>
        <v>2.1723379629629627E-3</v>
      </c>
    </row>
    <row r="16" spans="1:30" x14ac:dyDescent="0.25">
      <c r="C16" s="4"/>
      <c r="D16" s="10"/>
      <c r="E16" s="6"/>
      <c r="F16" s="4"/>
      <c r="G16" s="10"/>
      <c r="H16" s="6"/>
      <c r="I16" s="4"/>
      <c r="J16" s="10"/>
      <c r="K16" s="6"/>
      <c r="L16" s="4"/>
      <c r="M16" s="10"/>
      <c r="N16" s="6"/>
      <c r="O16" s="51"/>
      <c r="P16" s="10"/>
      <c r="Q16" s="7"/>
      <c r="R16" s="42"/>
      <c r="S16" s="54"/>
      <c r="T16" s="13"/>
      <c r="U16" s="10"/>
      <c r="V16" s="120"/>
      <c r="Y16" s="16"/>
      <c r="Z16" s="54"/>
      <c r="AA16" s="54"/>
      <c r="AB16" s="13"/>
      <c r="AC16" s="10"/>
      <c r="AD16" s="126"/>
    </row>
    <row r="17" spans="1:30" x14ac:dyDescent="0.25">
      <c r="A17" t="s">
        <v>9</v>
      </c>
      <c r="C17" s="4">
        <v>39</v>
      </c>
      <c r="D17" s="10">
        <v>8.0127314814814807E-4</v>
      </c>
      <c r="E17" s="6"/>
      <c r="F17" s="4">
        <v>44</v>
      </c>
      <c r="G17" s="10">
        <v>7.932870370370369E-4</v>
      </c>
      <c r="H17" s="6"/>
      <c r="I17" s="4">
        <v>50</v>
      </c>
      <c r="J17" s="10">
        <v>7.9398148148148145E-4</v>
      </c>
      <c r="K17" s="6"/>
      <c r="L17" s="4">
        <v>57</v>
      </c>
      <c r="M17" s="10">
        <v>7.6122685185185191E-4</v>
      </c>
      <c r="N17" s="6"/>
      <c r="O17" s="51">
        <f t="shared" si="0"/>
        <v>47.5</v>
      </c>
      <c r="P17" s="20">
        <f t="shared" si="0"/>
        <v>7.8744212962962958E-4</v>
      </c>
      <c r="Q17" s="7"/>
      <c r="R17" s="42">
        <v>8.1006944444444453E-4</v>
      </c>
      <c r="S17" s="54">
        <v>8.2627314814814814E-4</v>
      </c>
      <c r="T17" s="13"/>
      <c r="U17" s="10">
        <v>7.3136574074074065E-4</v>
      </c>
      <c r="V17" s="120">
        <v>7.8807870370370371E-4</v>
      </c>
      <c r="W17" s="158"/>
      <c r="Y17" s="16">
        <v>8.4363425925925936E-4</v>
      </c>
      <c r="Z17" s="54">
        <v>7.637731481481483E-4</v>
      </c>
      <c r="AA17" s="54">
        <f t="shared" si="2"/>
        <v>7.9861111111111062E-5</v>
      </c>
      <c r="AB17" s="13">
        <v>9.1307870370370371E-4</v>
      </c>
      <c r="AC17" s="10">
        <v>8.0775462962962962E-4</v>
      </c>
      <c r="AD17" s="126">
        <f>V17+AA17</f>
        <v>8.6793981481481477E-4</v>
      </c>
    </row>
    <row r="18" spans="1:30" x14ac:dyDescent="0.25">
      <c r="A18" t="s">
        <v>21</v>
      </c>
      <c r="C18" s="4">
        <v>15</v>
      </c>
      <c r="D18" s="10"/>
      <c r="E18" s="6"/>
      <c r="F18" s="4">
        <v>18</v>
      </c>
      <c r="G18" s="10"/>
      <c r="H18" s="6"/>
      <c r="I18" s="4">
        <v>23</v>
      </c>
      <c r="J18" s="10"/>
      <c r="K18" s="6"/>
      <c r="L18" s="4">
        <v>28</v>
      </c>
      <c r="M18" s="10"/>
      <c r="N18" s="6"/>
      <c r="O18" s="51">
        <f t="shared" si="0"/>
        <v>21</v>
      </c>
      <c r="P18" s="10"/>
      <c r="Q18" s="7"/>
      <c r="R18" s="42">
        <v>1.8274305555555554E-3</v>
      </c>
      <c r="S18" s="54">
        <v>1.8274305555555554E-3</v>
      </c>
      <c r="T18" s="13"/>
      <c r="U18" s="10">
        <v>1.6167824074074073E-3</v>
      </c>
      <c r="V18" s="120">
        <v>1.8274305555555554E-3</v>
      </c>
      <c r="W18" s="158"/>
      <c r="Y18" s="16">
        <v>1.8644675925925929E-3</v>
      </c>
      <c r="Z18" s="54">
        <v>1.6873842592592591E-3</v>
      </c>
      <c r="AA18" s="54">
        <f t="shared" si="2"/>
        <v>1.7708333333333378E-4</v>
      </c>
      <c r="AB18" s="13">
        <v>2.0195601851851854E-3</v>
      </c>
      <c r="AC18" s="10">
        <v>1.7869212962962962E-3</v>
      </c>
      <c r="AD18" s="126">
        <f>V18+AA18</f>
        <v>2.004513888888889E-3</v>
      </c>
    </row>
    <row r="19" spans="1:30" x14ac:dyDescent="0.25">
      <c r="C19" s="4"/>
      <c r="D19" s="10"/>
      <c r="E19" s="6"/>
      <c r="F19" s="4"/>
      <c r="G19" s="10"/>
      <c r="H19" s="6"/>
      <c r="I19" s="4"/>
      <c r="J19" s="10"/>
      <c r="K19" s="6"/>
      <c r="L19" s="4"/>
      <c r="M19" s="10"/>
      <c r="N19" s="6"/>
      <c r="O19" s="51"/>
      <c r="P19" s="10"/>
      <c r="Q19" s="7"/>
      <c r="R19" s="42"/>
      <c r="S19" s="54"/>
      <c r="T19" s="13"/>
      <c r="U19" s="10"/>
      <c r="V19" s="120"/>
      <c r="Y19" s="16"/>
      <c r="Z19" s="54"/>
      <c r="AA19" s="54"/>
      <c r="AB19" s="13"/>
      <c r="AC19" s="10"/>
      <c r="AD19" s="126"/>
    </row>
    <row r="20" spans="1:30" x14ac:dyDescent="0.25">
      <c r="A20" t="s">
        <v>11</v>
      </c>
      <c r="C20" s="4">
        <v>31</v>
      </c>
      <c r="D20" s="10"/>
      <c r="E20" s="6"/>
      <c r="F20" s="4">
        <v>55</v>
      </c>
      <c r="G20" s="10">
        <v>1.6969907407407409E-3</v>
      </c>
      <c r="H20" s="6"/>
      <c r="I20" s="4">
        <v>57</v>
      </c>
      <c r="J20" s="10">
        <v>1.7015046296296294E-3</v>
      </c>
      <c r="K20" s="6"/>
      <c r="L20" s="4">
        <v>50</v>
      </c>
      <c r="M20" s="10">
        <v>1.6510416666666668E-3</v>
      </c>
      <c r="N20" s="6"/>
      <c r="O20" s="51">
        <f t="shared" si="0"/>
        <v>48.25</v>
      </c>
      <c r="P20" s="20">
        <f t="shared" si="0"/>
        <v>1.6831790123456791E-3</v>
      </c>
      <c r="Q20" s="7"/>
      <c r="R20" s="42">
        <v>1.711689814814815E-3</v>
      </c>
      <c r="S20" s="54">
        <v>1.8424768518518519E-3</v>
      </c>
      <c r="T20" s="13"/>
      <c r="U20" s="10">
        <v>1.6306712962962965E-3</v>
      </c>
      <c r="V20" s="120">
        <v>1.6839120370370369E-3</v>
      </c>
      <c r="W20" s="158"/>
      <c r="Y20" s="16">
        <v>1.8795138888888889E-3</v>
      </c>
      <c r="Z20" s="54">
        <v>1.7012731481481482E-3</v>
      </c>
      <c r="AA20" s="54">
        <f t="shared" si="2"/>
        <v>1.7824074074074075E-4</v>
      </c>
      <c r="AB20" s="13">
        <v>2.0357638888888886E-3</v>
      </c>
      <c r="AC20" s="10">
        <v>1.8008101851851855E-3</v>
      </c>
      <c r="AD20" s="126">
        <f>V20+AA20</f>
        <v>1.8621527777777777E-3</v>
      </c>
    </row>
    <row r="21" spans="1:30" x14ac:dyDescent="0.25">
      <c r="A21" t="s">
        <v>22</v>
      </c>
      <c r="C21" s="23">
        <v>35</v>
      </c>
      <c r="D21" s="24">
        <v>3.8464120370370366E-3</v>
      </c>
      <c r="E21" s="6"/>
      <c r="F21" s="23">
        <v>44</v>
      </c>
      <c r="G21" s="24">
        <v>3.7359953703703704E-3</v>
      </c>
      <c r="H21" s="6"/>
      <c r="I21" s="23">
        <v>41</v>
      </c>
      <c r="J21" s="24">
        <v>3.7281250000000001E-3</v>
      </c>
      <c r="K21" s="6"/>
      <c r="L21" s="23">
        <v>51</v>
      </c>
      <c r="M21" s="24">
        <v>3.6292824074074075E-3</v>
      </c>
      <c r="N21" s="6"/>
      <c r="O21" s="51">
        <f t="shared" si="0"/>
        <v>42.75</v>
      </c>
      <c r="P21" s="55">
        <f t="shared" si="0"/>
        <v>3.7349537037037039E-3</v>
      </c>
      <c r="Q21" s="56"/>
      <c r="R21" s="42">
        <v>3.8089120370370373E-3</v>
      </c>
      <c r="S21" s="54">
        <v>3.9315972222222226E-3</v>
      </c>
      <c r="T21" s="13"/>
      <c r="U21" s="10">
        <v>3.4778935185185186E-3</v>
      </c>
      <c r="V21" s="120">
        <v>3.7359953703703704E-3</v>
      </c>
      <c r="W21" s="158"/>
      <c r="Y21" s="16">
        <v>4.0103009259259258E-3</v>
      </c>
      <c r="Z21" s="54">
        <v>3.6295138888888887E-3</v>
      </c>
      <c r="AA21" s="54">
        <f t="shared" si="2"/>
        <v>3.8078703703703712E-4</v>
      </c>
      <c r="AB21" s="13">
        <v>4.3447916666666661E-3</v>
      </c>
      <c r="AC21" s="10">
        <v>3.8424768518518517E-3</v>
      </c>
      <c r="AD21" s="126">
        <f>V21+AA21</f>
        <v>4.1167824074074075E-3</v>
      </c>
    </row>
    <row r="22" spans="1:30" ht="15.75" thickBot="1" x14ac:dyDescent="0.3">
      <c r="C22" s="8"/>
      <c r="D22" s="11"/>
      <c r="E22" s="6"/>
      <c r="F22" s="8"/>
      <c r="G22" s="11"/>
      <c r="H22" s="6"/>
      <c r="I22" s="8"/>
      <c r="J22" s="11"/>
      <c r="K22" s="6"/>
      <c r="L22" s="8"/>
      <c r="M22" s="11"/>
      <c r="N22" s="6"/>
      <c r="O22" s="145"/>
      <c r="P22" s="9"/>
      <c r="Q22" s="7"/>
      <c r="R22" s="35"/>
      <c r="S22" s="65"/>
      <c r="T22" s="27"/>
      <c r="U22" s="11"/>
      <c r="V22" s="121"/>
      <c r="Y22" s="17"/>
      <c r="Z22" s="65"/>
      <c r="AA22" s="89"/>
      <c r="AB22" s="90"/>
      <c r="AC22" s="11"/>
      <c r="AD22" s="128"/>
    </row>
    <row r="23" spans="1:30" x14ac:dyDescent="0.25">
      <c r="C23" s="1">
        <f>SUM(C4:C22)</f>
        <v>564</v>
      </c>
      <c r="F23" s="1">
        <f>SUM(F4:F22)</f>
        <v>589</v>
      </c>
      <c r="I23" s="1">
        <f>SUM(I4:I22)</f>
        <v>686</v>
      </c>
      <c r="L23" s="1">
        <f>SUM(L4:L22)</f>
        <v>603</v>
      </c>
    </row>
    <row r="27" spans="1:30" x14ac:dyDescent="0.25">
      <c r="A27" s="84" t="s">
        <v>62</v>
      </c>
    </row>
    <row r="28" spans="1:30" x14ac:dyDescent="0.25">
      <c r="A28" s="85" t="s">
        <v>63</v>
      </c>
    </row>
    <row r="29" spans="1:30" x14ac:dyDescent="0.25">
      <c r="A29" s="85" t="s">
        <v>64</v>
      </c>
    </row>
    <row r="30" spans="1:30" x14ac:dyDescent="0.25">
      <c r="A30" s="108" t="s">
        <v>65</v>
      </c>
    </row>
    <row r="32" spans="1:30" x14ac:dyDescent="0.25">
      <c r="A32" s="86" t="s">
        <v>52</v>
      </c>
    </row>
  </sheetData>
  <mergeCells count="5">
    <mergeCell ref="C2:D2"/>
    <mergeCell ref="F2:G2"/>
    <mergeCell ref="S2:U2"/>
    <mergeCell ref="I2:J2"/>
    <mergeCell ref="L2:M2"/>
  </mergeCells>
  <pageMargins left="0.7" right="0.7" top="0.75" bottom="0.75" header="0.3" footer="0.3"/>
  <pageSetup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topLeftCell="M1" zoomScale="90" zoomScaleNormal="90" workbookViewId="0">
      <selection activeCell="AA7" sqref="AA7"/>
    </sheetView>
  </sheetViews>
  <sheetFormatPr defaultRowHeight="15" x14ac:dyDescent="0.25"/>
  <cols>
    <col min="3" max="3" width="7" style="1" customWidth="1"/>
    <col min="4" max="4" width="14.7109375" style="1" customWidth="1"/>
    <col min="5" max="5" width="7" style="1" customWidth="1"/>
    <col min="6" max="6" width="12.7109375" style="1" customWidth="1"/>
    <col min="7" max="7" width="7" style="1" customWidth="1"/>
    <col min="8" max="8" width="12.7109375" style="1" customWidth="1"/>
    <col min="9" max="9" width="7" style="1" customWidth="1"/>
    <col min="10" max="10" width="12.7109375" style="1" customWidth="1"/>
    <col min="11" max="12" width="9.140625" style="32"/>
    <col min="13" max="13" width="9.140625" style="83"/>
    <col min="14" max="14" width="12.7109375" style="83" customWidth="1"/>
    <col min="15" max="15" width="5.42578125" style="59" customWidth="1"/>
    <col min="16" max="18" width="13.140625" style="59" customWidth="1"/>
    <col min="19" max="20" width="15.28515625" customWidth="1"/>
    <col min="21" max="22" width="15.42578125" customWidth="1"/>
    <col min="23" max="23" width="11.42578125" customWidth="1"/>
    <col min="24" max="24" width="5.5703125" customWidth="1"/>
    <col min="25" max="25" width="11.42578125" customWidth="1"/>
    <col min="26" max="26" width="11" customWidth="1"/>
    <col min="27" max="28" width="11.42578125" customWidth="1"/>
    <col min="29" max="29" width="12.85546875" customWidth="1"/>
  </cols>
  <sheetData>
    <row r="1" spans="1:29" ht="15.75" thickBot="1" x14ac:dyDescent="0.3">
      <c r="A1" t="s">
        <v>29</v>
      </c>
    </row>
    <row r="2" spans="1:29" ht="15.75" thickBot="1" x14ac:dyDescent="0.3">
      <c r="C2" s="170" t="s">
        <v>31</v>
      </c>
      <c r="D2" s="171"/>
      <c r="E2" s="171"/>
      <c r="F2" s="171"/>
      <c r="G2" s="171"/>
      <c r="H2" s="171"/>
      <c r="I2" s="171"/>
      <c r="J2" s="172"/>
    </row>
    <row r="3" spans="1:29" ht="36" customHeight="1" thickBot="1" x14ac:dyDescent="0.3">
      <c r="A3" s="2"/>
      <c r="C3" s="148">
        <v>2014</v>
      </c>
      <c r="D3" s="149"/>
      <c r="E3" s="150">
        <v>2015</v>
      </c>
      <c r="F3" s="151"/>
      <c r="G3" s="168">
        <v>2016</v>
      </c>
      <c r="H3" s="169"/>
      <c r="I3" s="168">
        <v>2017</v>
      </c>
      <c r="J3" s="169"/>
      <c r="K3" s="14"/>
      <c r="L3" s="21" t="s">
        <v>13</v>
      </c>
      <c r="M3" s="102" t="s">
        <v>53</v>
      </c>
      <c r="N3" s="88" t="s">
        <v>54</v>
      </c>
      <c r="O3" s="14"/>
      <c r="P3" s="127" t="s">
        <v>60</v>
      </c>
      <c r="Q3" s="93" t="s">
        <v>23</v>
      </c>
      <c r="R3" s="93" t="s">
        <v>15</v>
      </c>
      <c r="S3" s="103" t="s">
        <v>83</v>
      </c>
      <c r="T3" s="93" t="s">
        <v>33</v>
      </c>
      <c r="U3" s="95" t="s">
        <v>90</v>
      </c>
      <c r="V3" s="127" t="s">
        <v>86</v>
      </c>
      <c r="Y3" s="138" t="s">
        <v>55</v>
      </c>
      <c r="Z3" s="139" t="s">
        <v>56</v>
      </c>
      <c r="AA3" s="25" t="s">
        <v>57</v>
      </c>
      <c r="AB3" s="88" t="s">
        <v>58</v>
      </c>
      <c r="AC3" s="127" t="s">
        <v>95</v>
      </c>
    </row>
    <row r="4" spans="1:29" x14ac:dyDescent="0.25">
      <c r="A4" t="s">
        <v>0</v>
      </c>
      <c r="C4" s="76">
        <v>79</v>
      </c>
      <c r="D4" s="34">
        <v>3.1157407407407409E-4</v>
      </c>
      <c r="E4" s="76">
        <v>102</v>
      </c>
      <c r="F4" s="34">
        <v>3.0810185185185188E-4</v>
      </c>
      <c r="G4" s="76">
        <v>106</v>
      </c>
      <c r="H4" s="33">
        <v>3.0613425925925925E-4</v>
      </c>
      <c r="I4" s="76">
        <v>86</v>
      </c>
      <c r="J4" s="33">
        <v>3.0671296296296295E-4</v>
      </c>
      <c r="K4" s="60"/>
      <c r="L4" s="76">
        <f t="shared" ref="L4:L9" si="0">AVERAGE(C4,E4,G4,I4)</f>
        <v>93.25</v>
      </c>
      <c r="M4" s="98">
        <v>64</v>
      </c>
      <c r="N4" s="20">
        <f t="shared" ref="N4:N5" si="1">AVERAGE(D4,F4,H4,J4)</f>
        <v>3.0813078703703704E-4</v>
      </c>
      <c r="O4" s="60"/>
      <c r="P4" s="72">
        <v>3.1122685185185187E-4</v>
      </c>
      <c r="Q4" s="104">
        <v>3.4479166666666664E-4</v>
      </c>
      <c r="R4" s="104">
        <v>3.1817129629629627E-4</v>
      </c>
      <c r="S4" s="70">
        <f>R4</f>
        <v>3.1817129629629627E-4</v>
      </c>
      <c r="T4" s="104">
        <v>3.0543981481481486E-4</v>
      </c>
      <c r="U4" s="129">
        <f>'13-14 Girls'!V4</f>
        <v>3.1238425925925927E-4</v>
      </c>
      <c r="V4" s="126">
        <v>3.0891203703703707E-4</v>
      </c>
      <c r="W4" s="155"/>
      <c r="Y4" s="87">
        <v>3.5173611111111121E-4</v>
      </c>
      <c r="Z4" s="66">
        <f>R4</f>
        <v>3.1817129629629627E-4</v>
      </c>
      <c r="AA4" s="66">
        <f>Y4-Z4</f>
        <v>3.3564814814814937E-5</v>
      </c>
      <c r="AB4" s="20">
        <f t="shared" ref="AB4:AB6" si="2">V4</f>
        <v>3.0891203703703707E-4</v>
      </c>
      <c r="AC4" s="125">
        <f>AA4+AB4</f>
        <v>3.42476851851852E-4</v>
      </c>
    </row>
    <row r="5" spans="1:29" x14ac:dyDescent="0.25">
      <c r="A5" t="s">
        <v>1</v>
      </c>
      <c r="C5" s="47">
        <v>74</v>
      </c>
      <c r="D5" s="13">
        <v>6.8402777777777776E-4</v>
      </c>
      <c r="E5" s="47">
        <v>88</v>
      </c>
      <c r="F5" s="13">
        <v>6.8055555555555545E-4</v>
      </c>
      <c r="G5" s="47">
        <v>108</v>
      </c>
      <c r="H5" s="10">
        <v>6.6909722222222229E-4</v>
      </c>
      <c r="I5" s="47">
        <v>92</v>
      </c>
      <c r="J5" s="10">
        <v>6.6064814814814805E-4</v>
      </c>
      <c r="K5" s="60"/>
      <c r="L5" s="47">
        <f t="shared" si="0"/>
        <v>90.5</v>
      </c>
      <c r="M5" s="99">
        <v>64</v>
      </c>
      <c r="N5" s="20">
        <f t="shared" si="1"/>
        <v>6.7358217592592589E-4</v>
      </c>
      <c r="O5" s="60"/>
      <c r="P5" s="42">
        <v>6.8159722222222222E-4</v>
      </c>
      <c r="Q5" s="61">
        <v>7.4756944444444447E-4</v>
      </c>
      <c r="R5" s="61">
        <v>6.8969907407407424E-4</v>
      </c>
      <c r="S5" s="54">
        <f>R5</f>
        <v>6.8969907407407424E-4</v>
      </c>
      <c r="T5" s="61">
        <v>6.619212962962963E-4</v>
      </c>
      <c r="U5" s="130">
        <f>'13-14 Girls'!V5</f>
        <v>6.7812500000000002E-4</v>
      </c>
      <c r="V5" s="123">
        <v>6.7465277777777782E-4</v>
      </c>
      <c r="W5" s="155"/>
      <c r="Y5" s="16">
        <v>7.6261574074074079E-4</v>
      </c>
      <c r="Z5" s="54">
        <f>R5</f>
        <v>6.8969907407407424E-4</v>
      </c>
      <c r="AA5" s="54">
        <f t="shared" ref="AA5:AA21" si="3">Y5-Z5</f>
        <v>7.2916666666666551E-5</v>
      </c>
      <c r="AB5" s="10">
        <f t="shared" si="2"/>
        <v>6.7465277777777782E-4</v>
      </c>
      <c r="AC5" s="125">
        <f t="shared" ref="AC5:AC21" si="4">AA5+AB5</f>
        <v>7.4756944444444437E-4</v>
      </c>
    </row>
    <row r="6" spans="1:29" x14ac:dyDescent="0.25">
      <c r="A6" t="s">
        <v>2</v>
      </c>
      <c r="C6" s="47">
        <v>57</v>
      </c>
      <c r="D6" s="13">
        <v>1.4744212962962964E-3</v>
      </c>
      <c r="E6" s="47">
        <v>54</v>
      </c>
      <c r="F6" s="13">
        <v>1.4847222222222221E-3</v>
      </c>
      <c r="G6" s="47">
        <v>71</v>
      </c>
      <c r="H6" s="10">
        <v>1.4380787037037036E-3</v>
      </c>
      <c r="I6" s="47">
        <v>70</v>
      </c>
      <c r="J6" s="10">
        <v>1.4222222222222223E-3</v>
      </c>
      <c r="K6" s="60"/>
      <c r="L6" s="47">
        <f t="shared" si="0"/>
        <v>63</v>
      </c>
      <c r="M6" s="99">
        <v>48</v>
      </c>
      <c r="N6" s="20">
        <f>AVERAGE(D6,F6,H6,J6)</f>
        <v>1.4548611111111112E-3</v>
      </c>
      <c r="O6" s="60"/>
      <c r="P6" s="42">
        <v>1.4663194444444444E-3</v>
      </c>
      <c r="Q6" s="61">
        <v>1.6109953703703705E-3</v>
      </c>
      <c r="R6" s="61">
        <v>1.487152777777778E-3</v>
      </c>
      <c r="S6" s="54">
        <f t="shared" ref="S6:S9" si="5">R6</f>
        <v>1.487152777777778E-3</v>
      </c>
      <c r="T6" s="61">
        <v>1.4246527777777775E-3</v>
      </c>
      <c r="U6" s="130">
        <f>'13-14 Girls'!V6</f>
        <v>1.487152777777778E-3</v>
      </c>
      <c r="V6" s="123">
        <v>1.4559027777777775E-3</v>
      </c>
      <c r="W6" s="155"/>
      <c r="Y6" s="16">
        <v>1.6434027777777777E-3</v>
      </c>
      <c r="Z6" s="54">
        <f t="shared" ref="Z6:Z9" si="6">R6</f>
        <v>1.487152777777778E-3</v>
      </c>
      <c r="AA6" s="54">
        <f t="shared" si="3"/>
        <v>1.5624999999999971E-4</v>
      </c>
      <c r="AB6" s="10">
        <f t="shared" si="2"/>
        <v>1.4559027777777775E-3</v>
      </c>
      <c r="AC6" s="125">
        <f t="shared" si="4"/>
        <v>1.6121527777777772E-3</v>
      </c>
    </row>
    <row r="7" spans="1:29" x14ac:dyDescent="0.25">
      <c r="A7" t="s">
        <v>3</v>
      </c>
      <c r="C7" s="47">
        <v>32</v>
      </c>
      <c r="D7" s="13"/>
      <c r="E7" s="47">
        <v>43</v>
      </c>
      <c r="F7" s="13"/>
      <c r="G7" s="47">
        <v>58</v>
      </c>
      <c r="H7" s="10">
        <v>3.9237268518518519E-3</v>
      </c>
      <c r="I7" s="47">
        <v>57</v>
      </c>
      <c r="J7" s="10">
        <v>3.8843749999999994E-3</v>
      </c>
      <c r="K7" s="60"/>
      <c r="L7" s="47">
        <f t="shared" si="0"/>
        <v>47.5</v>
      </c>
      <c r="M7" s="99">
        <v>48</v>
      </c>
      <c r="N7" s="20">
        <f>AVERAGE(D7,F7,H7,J7)</f>
        <v>3.9040509259259254E-3</v>
      </c>
      <c r="O7" s="60"/>
      <c r="P7" s="42">
        <v>3.981365740740741E-3</v>
      </c>
      <c r="Q7" s="61">
        <v>4.3065972222222229E-3</v>
      </c>
      <c r="R7" s="61">
        <v>3.9755787037037043E-3</v>
      </c>
      <c r="S7" s="54">
        <f t="shared" si="5"/>
        <v>3.9755787037037043E-3</v>
      </c>
      <c r="T7" s="61">
        <v>3.8089120370370373E-3</v>
      </c>
      <c r="U7" s="130">
        <f>'13-14 Girls'!V7</f>
        <v>4.0855324074074075E-3</v>
      </c>
      <c r="V7" s="123">
        <v>3.9049768518518518E-3</v>
      </c>
      <c r="W7" s="155"/>
      <c r="Y7" s="16">
        <v>3.4790509259259254E-3</v>
      </c>
      <c r="Z7" s="54">
        <f t="shared" si="6"/>
        <v>3.9755787037037043E-3</v>
      </c>
      <c r="AA7" s="54">
        <f>Z7-Y7</f>
        <v>4.9652777777777889E-4</v>
      </c>
      <c r="AB7" s="10">
        <f>V7</f>
        <v>3.9049768518518518E-3</v>
      </c>
      <c r="AC7" s="125">
        <f>V7-AA7</f>
        <v>3.4084490740740729E-3</v>
      </c>
    </row>
    <row r="8" spans="1:29" x14ac:dyDescent="0.25">
      <c r="A8" t="s">
        <v>17</v>
      </c>
      <c r="C8" s="47">
        <v>35</v>
      </c>
      <c r="D8" s="13"/>
      <c r="E8" s="47">
        <v>24</v>
      </c>
      <c r="F8" s="13"/>
      <c r="G8" s="47">
        <v>29</v>
      </c>
      <c r="H8" s="10"/>
      <c r="I8" s="47">
        <v>31</v>
      </c>
      <c r="J8" s="10"/>
      <c r="K8" s="60"/>
      <c r="L8" s="47">
        <f t="shared" si="0"/>
        <v>29.75</v>
      </c>
      <c r="M8" s="99">
        <v>32</v>
      </c>
      <c r="N8" s="106" t="s">
        <v>34</v>
      </c>
      <c r="O8" s="60"/>
      <c r="P8" s="42">
        <v>8.2267361111111117E-3</v>
      </c>
      <c r="Q8" s="61">
        <v>8.9119212962962963E-3</v>
      </c>
      <c r="R8" s="61">
        <v>8.2267361111111117E-3</v>
      </c>
      <c r="S8" s="54">
        <f t="shared" si="5"/>
        <v>8.2267361111111117E-3</v>
      </c>
      <c r="T8" s="61">
        <v>7.8841435185185178E-3</v>
      </c>
      <c r="U8" s="130">
        <f>'13-14 Girls'!V8</f>
        <v>8.421180555555555E-3</v>
      </c>
      <c r="V8" s="123">
        <v>8.2267361111111117E-3</v>
      </c>
      <c r="Y8" s="16">
        <v>7.2001157407407404E-3</v>
      </c>
      <c r="Z8" s="54">
        <f t="shared" si="6"/>
        <v>8.2267361111111117E-3</v>
      </c>
      <c r="AA8" s="54">
        <f>Z8-Y8</f>
        <v>1.0266203703703713E-3</v>
      </c>
      <c r="AB8" s="10">
        <f>V8</f>
        <v>8.2267361111111117E-3</v>
      </c>
      <c r="AC8" s="125">
        <f t="shared" ref="AC8:AC9" si="7">V8-AA8</f>
        <v>7.2001157407407404E-3</v>
      </c>
    </row>
    <row r="9" spans="1:29" x14ac:dyDescent="0.25">
      <c r="A9" t="s">
        <v>18</v>
      </c>
      <c r="C9" s="47">
        <v>19</v>
      </c>
      <c r="D9" s="13"/>
      <c r="E9" s="47">
        <v>17</v>
      </c>
      <c r="F9" s="13"/>
      <c r="G9" s="47">
        <v>14</v>
      </c>
      <c r="H9" s="10"/>
      <c r="I9" s="47">
        <v>17</v>
      </c>
      <c r="J9" s="10"/>
      <c r="K9" s="60"/>
      <c r="L9" s="47">
        <f t="shared" si="0"/>
        <v>16.75</v>
      </c>
      <c r="M9" s="99">
        <v>32</v>
      </c>
      <c r="N9" s="106" t="s">
        <v>34</v>
      </c>
      <c r="O9" s="60"/>
      <c r="P9" s="42">
        <v>1.3741782407407407E-2</v>
      </c>
      <c r="Q9" s="61">
        <v>1.4886458333333331E-2</v>
      </c>
      <c r="R9" s="61">
        <v>1.3741782407407407E-2</v>
      </c>
      <c r="S9" s="54">
        <f t="shared" si="5"/>
        <v>1.3741782407407407E-2</v>
      </c>
      <c r="T9" s="61">
        <v>1.3168865740740741E-2</v>
      </c>
      <c r="U9" s="130">
        <f>'13-14 Girls'!V9</f>
        <v>1.4029976851851853E-2</v>
      </c>
      <c r="V9" s="123">
        <v>1.3741782407407407E-2</v>
      </c>
      <c r="Y9" s="16">
        <v>1.3661921296296295E-2</v>
      </c>
      <c r="Z9" s="54">
        <f t="shared" si="6"/>
        <v>1.3741782407407407E-2</v>
      </c>
      <c r="AA9" s="54">
        <f>Z9-Y9</f>
        <v>7.9861111111112146E-5</v>
      </c>
      <c r="AB9" s="10">
        <f>V9</f>
        <v>1.3741782407407407E-2</v>
      </c>
      <c r="AC9" s="125">
        <f t="shared" si="7"/>
        <v>1.3661921296296295E-2</v>
      </c>
    </row>
    <row r="10" spans="1:29" x14ac:dyDescent="0.25">
      <c r="C10" s="47"/>
      <c r="D10" s="13"/>
      <c r="E10" s="47"/>
      <c r="F10" s="13"/>
      <c r="G10" s="47"/>
      <c r="H10" s="10"/>
      <c r="I10" s="47"/>
      <c r="J10" s="10"/>
      <c r="K10" s="60"/>
      <c r="L10" s="47"/>
      <c r="M10" s="99"/>
      <c r="N10" s="105"/>
      <c r="O10" s="60"/>
      <c r="P10" s="42"/>
      <c r="Q10" s="61"/>
      <c r="R10" s="61"/>
      <c r="S10" s="54"/>
      <c r="T10" s="61"/>
      <c r="U10" s="130"/>
      <c r="V10" s="123"/>
      <c r="Y10" s="16" t="s">
        <v>61</v>
      </c>
      <c r="Z10" s="54"/>
      <c r="AA10" s="54"/>
      <c r="AB10" s="10"/>
      <c r="AC10" s="125"/>
    </row>
    <row r="11" spans="1:29" x14ac:dyDescent="0.25">
      <c r="A11" t="s">
        <v>5</v>
      </c>
      <c r="C11" s="47">
        <v>47</v>
      </c>
      <c r="D11" s="13"/>
      <c r="E11" s="47">
        <v>43</v>
      </c>
      <c r="F11" s="13"/>
      <c r="G11" s="47">
        <v>52</v>
      </c>
      <c r="H11" s="10">
        <v>7.5833333333333341E-4</v>
      </c>
      <c r="I11" s="47">
        <v>56</v>
      </c>
      <c r="J11" s="10">
        <v>7.4409722222222206E-4</v>
      </c>
      <c r="K11" s="60"/>
      <c r="L11" s="47">
        <f>AVERAGE(C11,E11,G11,I11)</f>
        <v>49.5</v>
      </c>
      <c r="M11" s="99">
        <v>48</v>
      </c>
      <c r="N11" s="20">
        <f>AVERAGE(D11,F11,H11,J11)</f>
        <v>7.5121527777777773E-4</v>
      </c>
      <c r="O11" s="60"/>
      <c r="P11" s="42">
        <v>7.4872685185185188E-4</v>
      </c>
      <c r="Q11" s="61">
        <v>8.1122685185185171E-4</v>
      </c>
      <c r="R11" s="61">
        <v>7.4872685185185188E-4</v>
      </c>
      <c r="S11" s="54">
        <f>R11</f>
        <v>7.4872685185185188E-4</v>
      </c>
      <c r="T11" s="61">
        <v>7.1747685185185185E-4</v>
      </c>
      <c r="U11" s="130">
        <f>'13-14 Girls'!V11</f>
        <v>7.7418981481481479E-4</v>
      </c>
      <c r="V11" s="123">
        <v>7.4872685185185188E-4</v>
      </c>
      <c r="Y11" s="16">
        <v>8.2743055555555554E-4</v>
      </c>
      <c r="Z11" s="54">
        <f>R11</f>
        <v>7.4872685185185188E-4</v>
      </c>
      <c r="AA11" s="54">
        <f t="shared" si="3"/>
        <v>7.8703703703703661E-5</v>
      </c>
      <c r="AB11" s="10">
        <f>V11</f>
        <v>7.4872685185185188E-4</v>
      </c>
      <c r="AC11" s="125">
        <f t="shared" si="4"/>
        <v>8.2743055555555554E-4</v>
      </c>
    </row>
    <row r="12" spans="1:29" x14ac:dyDescent="0.25">
      <c r="A12" t="s">
        <v>19</v>
      </c>
      <c r="C12" s="47">
        <v>46</v>
      </c>
      <c r="D12" s="13"/>
      <c r="E12" s="47">
        <v>61</v>
      </c>
      <c r="F12" s="13">
        <v>1.6658564814814815E-3</v>
      </c>
      <c r="G12" s="47">
        <v>74</v>
      </c>
      <c r="H12" s="10">
        <v>1.6332175925925926E-3</v>
      </c>
      <c r="I12" s="47">
        <v>51</v>
      </c>
      <c r="J12" s="10">
        <v>1.7069444444444447E-3</v>
      </c>
      <c r="K12" s="60"/>
      <c r="L12" s="47">
        <f>AVERAGE(C12,E12,G12,I12)</f>
        <v>58</v>
      </c>
      <c r="M12" s="99">
        <v>48</v>
      </c>
      <c r="N12" s="20">
        <f>AVERAGE(D12,F12,H12,J12)</f>
        <v>1.6686728395061731E-3</v>
      </c>
      <c r="O12" s="60"/>
      <c r="P12" s="42">
        <v>1.6503472222222223E-3</v>
      </c>
      <c r="Q12" s="61">
        <v>1.763773148148148E-3</v>
      </c>
      <c r="R12" s="61">
        <v>1.6283564814814815E-3</v>
      </c>
      <c r="S12" s="54">
        <f>AVERAGE(R12,Q12)</f>
        <v>1.6960648148148147E-3</v>
      </c>
      <c r="T12" s="61">
        <v>1.5600694444444447E-3</v>
      </c>
      <c r="U12" s="130">
        <f>'13-14 Girls'!V12</f>
        <v>1.6792824074074073E-3</v>
      </c>
      <c r="V12" s="123">
        <v>1.6503472222222223E-3</v>
      </c>
      <c r="W12" s="155"/>
      <c r="Y12" s="16">
        <v>1.7996527777777776E-3</v>
      </c>
      <c r="Z12" s="54">
        <f t="shared" ref="Z12:Z21" si="8">R12</f>
        <v>1.6283564814814815E-3</v>
      </c>
      <c r="AA12" s="54">
        <f t="shared" si="3"/>
        <v>1.7129629629629613E-4</v>
      </c>
      <c r="AB12" s="10">
        <f t="shared" ref="AB12:AB21" si="9">V12</f>
        <v>1.6503472222222223E-3</v>
      </c>
      <c r="AC12" s="125">
        <f t="shared" si="4"/>
        <v>1.8216435185185184E-3</v>
      </c>
    </row>
    <row r="13" spans="1:29" x14ac:dyDescent="0.25">
      <c r="C13" s="47"/>
      <c r="D13" s="13"/>
      <c r="E13" s="47"/>
      <c r="F13" s="13"/>
      <c r="G13" s="47"/>
      <c r="H13" s="10"/>
      <c r="I13" s="47"/>
      <c r="J13" s="10"/>
      <c r="K13" s="60"/>
      <c r="L13" s="47"/>
      <c r="M13" s="99"/>
      <c r="N13" s="106"/>
      <c r="O13" s="60"/>
      <c r="P13" s="42"/>
      <c r="Q13" s="61"/>
      <c r="R13" s="61"/>
      <c r="S13" s="54"/>
      <c r="T13" s="61"/>
      <c r="U13" s="130"/>
      <c r="V13" s="123"/>
      <c r="Y13" s="16"/>
      <c r="Z13" s="54"/>
      <c r="AA13" s="54"/>
      <c r="AB13" s="10"/>
      <c r="AC13" s="125"/>
    </row>
    <row r="14" spans="1:29" x14ac:dyDescent="0.25">
      <c r="A14" t="s">
        <v>7</v>
      </c>
      <c r="C14" s="47">
        <v>22</v>
      </c>
      <c r="D14" s="13"/>
      <c r="E14" s="47">
        <v>38</v>
      </c>
      <c r="F14" s="13"/>
      <c r="G14" s="47">
        <v>48</v>
      </c>
      <c r="H14" s="10">
        <v>8.8449074074074081E-4</v>
      </c>
      <c r="I14" s="47">
        <v>40</v>
      </c>
      <c r="J14" s="10"/>
      <c r="K14" s="60"/>
      <c r="L14" s="47">
        <f>AVERAGE(C14,E14,G14,I14)</f>
        <v>37</v>
      </c>
      <c r="M14" s="99">
        <v>48</v>
      </c>
      <c r="N14" s="106" t="s">
        <v>34</v>
      </c>
      <c r="O14" s="60"/>
      <c r="P14" s="42">
        <v>8.6215277777777777E-4</v>
      </c>
      <c r="Q14" s="61">
        <v>9.3391203703703702E-4</v>
      </c>
      <c r="R14" s="61">
        <v>8.6215277777777777E-4</v>
      </c>
      <c r="S14" s="54">
        <f>R14</f>
        <v>8.6215277777777777E-4</v>
      </c>
      <c r="T14" s="61">
        <v>8.2627314814814814E-4</v>
      </c>
      <c r="U14" s="130">
        <f>'13-14 Girls'!V14</f>
        <v>9.003472222222222E-4</v>
      </c>
      <c r="V14" s="123">
        <v>8.6215277777777777E-4</v>
      </c>
      <c r="Y14" s="16">
        <v>9.5358796296296294E-4</v>
      </c>
      <c r="Z14" s="54">
        <f t="shared" si="8"/>
        <v>8.6215277777777777E-4</v>
      </c>
      <c r="AA14" s="54">
        <f t="shared" si="3"/>
        <v>9.1435185185185174E-5</v>
      </c>
      <c r="AB14" s="10">
        <f t="shared" si="9"/>
        <v>8.6215277777777777E-4</v>
      </c>
      <c r="AC14" s="125">
        <f t="shared" si="4"/>
        <v>9.5358796296296294E-4</v>
      </c>
    </row>
    <row r="15" spans="1:29" x14ac:dyDescent="0.25">
      <c r="A15" t="s">
        <v>20</v>
      </c>
      <c r="C15" s="47">
        <v>25</v>
      </c>
      <c r="D15" s="13"/>
      <c r="E15" s="47">
        <v>39</v>
      </c>
      <c r="F15" s="13"/>
      <c r="G15" s="47">
        <v>45</v>
      </c>
      <c r="H15" s="10"/>
      <c r="I15" s="47">
        <v>46</v>
      </c>
      <c r="J15" s="10"/>
      <c r="K15" s="60"/>
      <c r="L15" s="47">
        <f>AVERAGE(C15,E15,G15,I15)</f>
        <v>38.75</v>
      </c>
      <c r="M15" s="99">
        <v>48</v>
      </c>
      <c r="N15" s="106" t="s">
        <v>34</v>
      </c>
      <c r="O15" s="60"/>
      <c r="P15" s="42">
        <v>1.9443287037037035E-3</v>
      </c>
      <c r="Q15" s="61">
        <v>2.0218750000000002E-3</v>
      </c>
      <c r="R15" s="61">
        <v>1.8667824074074073E-3</v>
      </c>
      <c r="S15" s="54">
        <f>AVERAGE(R15,Q15)</f>
        <v>1.9443287037037038E-3</v>
      </c>
      <c r="T15" s="61">
        <v>1.7892361111111112E-3</v>
      </c>
      <c r="U15" s="130">
        <f>'13-14 Girls'!V15</f>
        <v>1.9721064814814814E-3</v>
      </c>
      <c r="V15" s="123">
        <v>1.9443287037037035E-3</v>
      </c>
      <c r="Y15" s="16">
        <v>2.062384259259259E-3</v>
      </c>
      <c r="Z15" s="54">
        <f t="shared" si="8"/>
        <v>1.8667824074074073E-3</v>
      </c>
      <c r="AA15" s="54">
        <f t="shared" si="3"/>
        <v>1.9560185185185175E-4</v>
      </c>
      <c r="AB15" s="10">
        <f t="shared" si="9"/>
        <v>1.9443287037037035E-3</v>
      </c>
      <c r="AC15" s="125">
        <f t="shared" si="4"/>
        <v>2.1399305555555555E-3</v>
      </c>
    </row>
    <row r="16" spans="1:29" x14ac:dyDescent="0.25">
      <c r="C16" s="47"/>
      <c r="D16" s="13"/>
      <c r="E16" s="47"/>
      <c r="F16" s="13"/>
      <c r="G16" s="47"/>
      <c r="H16" s="10"/>
      <c r="I16" s="47"/>
      <c r="J16" s="10"/>
      <c r="K16" s="60"/>
      <c r="L16" s="47"/>
      <c r="M16" s="99"/>
      <c r="N16" s="106"/>
      <c r="O16" s="60"/>
      <c r="P16" s="42"/>
      <c r="Q16" s="61"/>
      <c r="R16" s="61"/>
      <c r="S16" s="54"/>
      <c r="T16" s="61"/>
      <c r="U16" s="130"/>
      <c r="V16" s="123"/>
      <c r="Y16" s="16"/>
      <c r="Z16" s="54"/>
      <c r="AA16" s="54"/>
      <c r="AB16" s="10"/>
      <c r="AC16" s="125"/>
    </row>
    <row r="17" spans="1:29" x14ac:dyDescent="0.25">
      <c r="A17" t="s">
        <v>9</v>
      </c>
      <c r="C17" s="47">
        <v>29</v>
      </c>
      <c r="D17" s="13"/>
      <c r="E17" s="47">
        <v>28</v>
      </c>
      <c r="F17" s="13"/>
      <c r="G17" s="47">
        <v>43</v>
      </c>
      <c r="H17" s="10"/>
      <c r="I17" s="47">
        <v>41</v>
      </c>
      <c r="J17" s="10"/>
      <c r="K17" s="60"/>
      <c r="L17" s="47">
        <f>AVERAGE(C17,E17,G17,I17)</f>
        <v>35.25</v>
      </c>
      <c r="M17" s="99">
        <v>48</v>
      </c>
      <c r="N17" s="106" t="s">
        <v>34</v>
      </c>
      <c r="O17" s="60"/>
      <c r="P17" s="42">
        <v>7.4756944444444447E-4</v>
      </c>
      <c r="Q17" s="61">
        <v>8.1006944444444453E-4</v>
      </c>
      <c r="R17" s="61">
        <v>7.4756944444444447E-4</v>
      </c>
      <c r="S17" s="54">
        <f>R17</f>
        <v>7.4756944444444447E-4</v>
      </c>
      <c r="T17" s="61">
        <v>7.1631944444444445E-4</v>
      </c>
      <c r="U17" s="130">
        <f>'13-14 Girls'!V17</f>
        <v>7.8807870370370371E-4</v>
      </c>
      <c r="V17" s="123">
        <v>7.4756944444444447E-4</v>
      </c>
      <c r="Y17" s="16">
        <v>8.2627314814814814E-4</v>
      </c>
      <c r="Z17" s="54">
        <f t="shared" si="8"/>
        <v>7.4756944444444447E-4</v>
      </c>
      <c r="AA17" s="54">
        <f t="shared" si="3"/>
        <v>7.8703703703703661E-5</v>
      </c>
      <c r="AB17" s="10">
        <f t="shared" si="9"/>
        <v>7.4756944444444447E-4</v>
      </c>
      <c r="AC17" s="125">
        <f t="shared" si="4"/>
        <v>8.2627314814814814E-4</v>
      </c>
    </row>
    <row r="18" spans="1:29" x14ac:dyDescent="0.25">
      <c r="A18" t="s">
        <v>21</v>
      </c>
      <c r="C18" s="47">
        <v>13</v>
      </c>
      <c r="D18" s="13"/>
      <c r="E18" s="47">
        <v>15</v>
      </c>
      <c r="F18" s="13"/>
      <c r="G18" s="47">
        <v>20</v>
      </c>
      <c r="H18" s="10"/>
      <c r="I18" s="47">
        <v>27</v>
      </c>
      <c r="J18" s="10"/>
      <c r="K18" s="60"/>
      <c r="L18" s="47">
        <f>AVERAGE(C18,E18,G18,I18)</f>
        <v>18.75</v>
      </c>
      <c r="M18" s="99">
        <v>48</v>
      </c>
      <c r="N18" s="37" t="s">
        <v>34</v>
      </c>
      <c r="O18" s="60"/>
      <c r="P18" s="42">
        <v>1.7244212962962962E-3</v>
      </c>
      <c r="Q18" s="61">
        <v>1.7927083333333334E-3</v>
      </c>
      <c r="R18" s="61">
        <v>1.6549768518518519E-3</v>
      </c>
      <c r="S18" s="54">
        <f>AVERAGE(R18,Q18)</f>
        <v>1.7238425925925928E-3</v>
      </c>
      <c r="T18" s="61">
        <v>1.5855324074074077E-3</v>
      </c>
      <c r="U18" s="130">
        <f>'13-14 Girls'!V18</f>
        <v>1.8274305555555554E-3</v>
      </c>
      <c r="V18" s="123">
        <f>P18</f>
        <v>1.7244212962962962E-3</v>
      </c>
      <c r="Y18" s="16">
        <v>1.8285879629629631E-3</v>
      </c>
      <c r="Z18" s="54">
        <f t="shared" si="8"/>
        <v>1.6549768518518519E-3</v>
      </c>
      <c r="AA18" s="54">
        <f t="shared" si="3"/>
        <v>1.7361111111111114E-4</v>
      </c>
      <c r="AB18" s="10">
        <f t="shared" si="9"/>
        <v>1.7244212962962962E-3</v>
      </c>
      <c r="AC18" s="125">
        <f t="shared" si="4"/>
        <v>1.8980324074074073E-3</v>
      </c>
    </row>
    <row r="19" spans="1:29" x14ac:dyDescent="0.25">
      <c r="C19" s="47"/>
      <c r="D19" s="13"/>
      <c r="E19" s="47"/>
      <c r="F19" s="13"/>
      <c r="G19" s="47"/>
      <c r="H19" s="10"/>
      <c r="I19" s="47"/>
      <c r="J19" s="10"/>
      <c r="K19" s="60"/>
      <c r="L19" s="47"/>
      <c r="M19" s="99"/>
      <c r="N19" s="106"/>
      <c r="O19" s="60"/>
      <c r="P19" s="42"/>
      <c r="Q19" s="61"/>
      <c r="R19" s="61"/>
      <c r="S19" s="54"/>
      <c r="T19" s="61"/>
      <c r="U19" s="130"/>
      <c r="V19" s="123"/>
      <c r="Y19" s="16"/>
      <c r="Z19" s="54"/>
      <c r="AA19" s="54"/>
      <c r="AB19" s="10"/>
      <c r="AC19" s="125"/>
    </row>
    <row r="20" spans="1:29" x14ac:dyDescent="0.25">
      <c r="A20" t="s">
        <v>11</v>
      </c>
      <c r="C20" s="47">
        <v>37</v>
      </c>
      <c r="D20" s="13"/>
      <c r="E20" s="47">
        <v>38</v>
      </c>
      <c r="F20" s="13"/>
      <c r="G20" s="47">
        <v>65</v>
      </c>
      <c r="H20" s="10">
        <v>1.6474537037037037E-3</v>
      </c>
      <c r="I20" s="47">
        <v>58</v>
      </c>
      <c r="J20" s="10">
        <v>1.6538194444444445E-3</v>
      </c>
      <c r="K20" s="60"/>
      <c r="L20" s="47">
        <f>AVERAGE(C20,E20,G20,I20)</f>
        <v>49.5</v>
      </c>
      <c r="M20" s="99">
        <v>48</v>
      </c>
      <c r="N20" s="20">
        <f>AVERAGE(D20,F20,H20,J20)</f>
        <v>1.6506365740740741E-3</v>
      </c>
      <c r="O20" s="60"/>
      <c r="P20" s="42">
        <v>1.6688657407407407E-3</v>
      </c>
      <c r="Q20" s="61">
        <v>1.8072800925925927E-3</v>
      </c>
      <c r="R20" s="61">
        <v>1.6688657407407407E-3</v>
      </c>
      <c r="S20" s="54">
        <f>R20</f>
        <v>1.6688657407407407E-3</v>
      </c>
      <c r="T20" s="61">
        <v>1.5994212962962965E-3</v>
      </c>
      <c r="U20" s="130">
        <f>'13-14 Girls'!V20</f>
        <v>1.6839120370370369E-3</v>
      </c>
      <c r="V20" s="123">
        <v>1.6515046296296295E-3</v>
      </c>
      <c r="W20" s="155"/>
      <c r="Y20" s="16">
        <v>1.8436342592592593E-3</v>
      </c>
      <c r="Z20" s="54">
        <f t="shared" si="8"/>
        <v>1.6688657407407407E-3</v>
      </c>
      <c r="AA20" s="54">
        <f t="shared" si="3"/>
        <v>1.7476851851851855E-4</v>
      </c>
      <c r="AB20" s="10">
        <f t="shared" si="9"/>
        <v>1.6515046296296295E-3</v>
      </c>
      <c r="AC20" s="125">
        <f t="shared" si="4"/>
        <v>1.826273148148148E-3</v>
      </c>
    </row>
    <row r="21" spans="1:29" x14ac:dyDescent="0.25">
      <c r="A21" t="s">
        <v>22</v>
      </c>
      <c r="C21" s="47">
        <v>27</v>
      </c>
      <c r="D21" s="13"/>
      <c r="E21" s="47">
        <v>35</v>
      </c>
      <c r="F21" s="13"/>
      <c r="G21" s="47">
        <v>53</v>
      </c>
      <c r="H21" s="10">
        <v>3.6043981481481482E-3</v>
      </c>
      <c r="I21" s="47">
        <v>30</v>
      </c>
      <c r="J21" s="10"/>
      <c r="K21" s="60"/>
      <c r="L21" s="47">
        <f>AVERAGE(C21,E21,G21,I21)</f>
        <v>36.25</v>
      </c>
      <c r="M21" s="99">
        <v>40</v>
      </c>
      <c r="N21" s="20">
        <f>AVERAGE(D21,F21,H21,J21)</f>
        <v>3.6043981481481482E-3</v>
      </c>
      <c r="O21" s="60"/>
      <c r="P21" s="42">
        <v>3.5473379629629626E-3</v>
      </c>
      <c r="Q21" s="61">
        <v>3.8424768518518517E-3</v>
      </c>
      <c r="R21" s="61">
        <v>3.5473379629629626E-3</v>
      </c>
      <c r="S21" s="54">
        <f>R21</f>
        <v>3.5473379629629626E-3</v>
      </c>
      <c r="T21" s="61">
        <v>3.399189814814815E-3</v>
      </c>
      <c r="U21" s="130">
        <f>'13-14 Girls'!V21</f>
        <v>3.7359953703703704E-3</v>
      </c>
      <c r="V21" s="123">
        <v>3.5473379629629626E-3</v>
      </c>
      <c r="Y21" s="16">
        <v>3.9200231481481482E-3</v>
      </c>
      <c r="Z21" s="54">
        <f t="shared" si="8"/>
        <v>3.5473379629629626E-3</v>
      </c>
      <c r="AA21" s="54">
        <f t="shared" si="3"/>
        <v>3.7268518518518553E-4</v>
      </c>
      <c r="AB21" s="10">
        <f t="shared" si="9"/>
        <v>3.5473379629629626E-3</v>
      </c>
      <c r="AC21" s="125">
        <f t="shared" si="4"/>
        <v>3.9200231481481482E-3</v>
      </c>
    </row>
    <row r="22" spans="1:29" ht="15.75" thickBot="1" x14ac:dyDescent="0.3">
      <c r="C22" s="57"/>
      <c r="D22" s="27"/>
      <c r="E22" s="57"/>
      <c r="F22" s="27"/>
      <c r="G22" s="57"/>
      <c r="H22" s="11"/>
      <c r="I22" s="57"/>
      <c r="J22" s="11"/>
      <c r="K22" s="60"/>
      <c r="L22" s="57"/>
      <c r="M22" s="101"/>
      <c r="N22" s="107"/>
      <c r="O22" s="60"/>
      <c r="P22" s="35"/>
      <c r="Q22" s="62"/>
      <c r="R22" s="62"/>
      <c r="S22" s="65"/>
      <c r="T22" s="62"/>
      <c r="U22" s="131"/>
      <c r="V22" s="124"/>
      <c r="Y22" s="17"/>
      <c r="Z22" s="65"/>
      <c r="AA22" s="89"/>
      <c r="AB22" s="11"/>
      <c r="AC22" s="121"/>
    </row>
    <row r="23" spans="1:29" x14ac:dyDescent="0.25">
      <c r="C23" s="60">
        <f>SUM(C4:C22)</f>
        <v>542</v>
      </c>
      <c r="D23" s="60"/>
      <c r="E23" s="60">
        <f>SUM(E4:E22)</f>
        <v>625</v>
      </c>
      <c r="F23" s="60"/>
      <c r="G23" s="60">
        <f>SUM(G4:G22)</f>
        <v>786</v>
      </c>
      <c r="H23" s="60"/>
      <c r="I23" s="60">
        <f>SUM(I4:I22)</f>
        <v>702</v>
      </c>
      <c r="J23" s="60"/>
      <c r="K23" s="60"/>
      <c r="L23" s="60"/>
      <c r="O23" s="60"/>
      <c r="P23" s="74"/>
      <c r="Q23" s="74"/>
      <c r="R23" s="74"/>
      <c r="S23" s="74"/>
      <c r="T23" s="74"/>
      <c r="U23" s="15"/>
    </row>
    <row r="24" spans="1:29" x14ac:dyDescent="0.25">
      <c r="C24" s="60"/>
      <c r="D24" s="60"/>
      <c r="E24" s="60"/>
      <c r="F24" s="60"/>
      <c r="G24" s="60"/>
      <c r="H24" s="60"/>
      <c r="I24" s="60"/>
      <c r="J24" s="60"/>
      <c r="K24" s="60"/>
      <c r="L24" s="60"/>
      <c r="O24" s="60"/>
      <c r="P24" s="74"/>
      <c r="Q24" s="74"/>
      <c r="R24" s="74"/>
      <c r="S24" s="74"/>
      <c r="T24" s="74"/>
    </row>
    <row r="25" spans="1:29" x14ac:dyDescent="0.25">
      <c r="C25" s="60"/>
      <c r="D25" s="60"/>
      <c r="E25" s="60"/>
      <c r="F25" s="60"/>
      <c r="G25" s="60"/>
      <c r="H25" s="60"/>
      <c r="I25" s="60"/>
      <c r="J25" s="60"/>
      <c r="K25" s="60"/>
      <c r="L25" s="60"/>
      <c r="O25" s="60"/>
      <c r="P25" s="74"/>
      <c r="Q25" s="74"/>
      <c r="R25" s="74"/>
      <c r="S25" s="74"/>
      <c r="T25" s="74"/>
    </row>
    <row r="26" spans="1:29" x14ac:dyDescent="0.25">
      <c r="A26" s="84" t="s">
        <v>35</v>
      </c>
      <c r="G26"/>
      <c r="H26"/>
      <c r="I26" s="83"/>
      <c r="J26" s="83"/>
      <c r="K26"/>
      <c r="L26"/>
      <c r="O26"/>
      <c r="P26"/>
      <c r="Q26"/>
      <c r="R26"/>
    </row>
    <row r="27" spans="1:29" x14ac:dyDescent="0.25">
      <c r="A27" s="84"/>
      <c r="G27"/>
      <c r="H27"/>
      <c r="I27" s="83"/>
      <c r="J27" s="83"/>
      <c r="K27"/>
      <c r="L27"/>
      <c r="O27"/>
      <c r="P27"/>
      <c r="Q27"/>
      <c r="R27"/>
    </row>
    <row r="28" spans="1:29" x14ac:dyDescent="0.25">
      <c r="A28" s="84" t="s">
        <v>36</v>
      </c>
      <c r="G28"/>
      <c r="H28"/>
      <c r="I28" s="83"/>
      <c r="J28" s="83"/>
      <c r="K28"/>
      <c r="L28"/>
      <c r="O28"/>
      <c r="P28"/>
      <c r="Q28"/>
      <c r="R28"/>
    </row>
    <row r="29" spans="1:29" x14ac:dyDescent="0.25">
      <c r="A29" s="85" t="s">
        <v>37</v>
      </c>
      <c r="G29"/>
      <c r="H29"/>
      <c r="I29" s="83"/>
      <c r="J29" s="83"/>
      <c r="K29"/>
      <c r="L29"/>
      <c r="O29"/>
      <c r="P29"/>
      <c r="Q29"/>
      <c r="R29"/>
    </row>
    <row r="30" spans="1:29" x14ac:dyDescent="0.25">
      <c r="A30" s="85" t="s">
        <v>38</v>
      </c>
      <c r="G30"/>
      <c r="H30"/>
      <c r="I30" s="83"/>
      <c r="J30" s="83"/>
      <c r="K30"/>
      <c r="L30"/>
      <c r="O30"/>
      <c r="P30"/>
      <c r="Q30"/>
      <c r="R30"/>
    </row>
    <row r="31" spans="1:29" x14ac:dyDescent="0.25">
      <c r="A31" s="85" t="s">
        <v>39</v>
      </c>
      <c r="G31"/>
      <c r="H31"/>
      <c r="I31" s="83"/>
      <c r="J31" s="83"/>
      <c r="K31"/>
      <c r="L31"/>
      <c r="O31"/>
      <c r="P31"/>
      <c r="Q31"/>
      <c r="R31"/>
    </row>
    <row r="32" spans="1:29" x14ac:dyDescent="0.25">
      <c r="A32" s="84" t="s">
        <v>40</v>
      </c>
      <c r="G32"/>
      <c r="H32"/>
      <c r="I32" s="83"/>
      <c r="J32" s="83"/>
      <c r="K32"/>
      <c r="L32"/>
      <c r="O32"/>
      <c r="P32"/>
      <c r="Q32"/>
      <c r="R32"/>
    </row>
    <row r="33" spans="1:18" x14ac:dyDescent="0.25">
      <c r="A33" s="85" t="s">
        <v>41</v>
      </c>
      <c r="G33"/>
      <c r="H33"/>
      <c r="I33" s="83"/>
      <c r="J33" s="83"/>
      <c r="K33"/>
      <c r="L33"/>
      <c r="O33"/>
      <c r="P33"/>
      <c r="Q33"/>
      <c r="R33"/>
    </row>
    <row r="34" spans="1:18" x14ac:dyDescent="0.25">
      <c r="A34" s="85" t="s">
        <v>42</v>
      </c>
      <c r="G34"/>
      <c r="H34"/>
      <c r="I34" s="83"/>
      <c r="J34" s="83"/>
      <c r="K34"/>
      <c r="L34"/>
      <c r="O34"/>
      <c r="P34"/>
      <c r="Q34"/>
      <c r="R34"/>
    </row>
    <row r="35" spans="1:18" x14ac:dyDescent="0.25">
      <c r="A35" s="85" t="s">
        <v>43</v>
      </c>
      <c r="G35"/>
      <c r="H35"/>
      <c r="I35" s="83"/>
      <c r="J35" s="83"/>
      <c r="K35"/>
      <c r="L35"/>
      <c r="O35"/>
      <c r="P35"/>
      <c r="Q35"/>
      <c r="R35"/>
    </row>
    <row r="36" spans="1:18" x14ac:dyDescent="0.25">
      <c r="A36" s="84" t="s">
        <v>44</v>
      </c>
      <c r="G36"/>
      <c r="H36"/>
      <c r="I36" s="83"/>
      <c r="J36" s="83"/>
      <c r="K36"/>
      <c r="L36"/>
      <c r="O36"/>
      <c r="P36"/>
      <c r="Q36"/>
      <c r="R36"/>
    </row>
    <row r="37" spans="1:18" x14ac:dyDescent="0.25">
      <c r="A37" s="85" t="s">
        <v>41</v>
      </c>
      <c r="G37"/>
      <c r="H37"/>
      <c r="I37" s="83"/>
      <c r="J37" s="83"/>
      <c r="K37"/>
      <c r="L37"/>
      <c r="O37"/>
      <c r="P37"/>
      <c r="Q37"/>
      <c r="R37"/>
    </row>
    <row r="38" spans="1:18" x14ac:dyDescent="0.25">
      <c r="A38" s="85" t="s">
        <v>42</v>
      </c>
      <c r="G38"/>
      <c r="H38"/>
      <c r="I38" s="83"/>
      <c r="J38" s="83"/>
      <c r="K38"/>
      <c r="L38"/>
      <c r="O38"/>
      <c r="P38"/>
      <c r="Q38"/>
      <c r="R38"/>
    </row>
    <row r="39" spans="1:18" x14ac:dyDescent="0.25">
      <c r="A39" s="85" t="s">
        <v>45</v>
      </c>
      <c r="G39"/>
      <c r="H39"/>
      <c r="I39" s="83"/>
      <c r="J39" s="83"/>
      <c r="K39"/>
      <c r="L39"/>
      <c r="O39"/>
      <c r="P39"/>
      <c r="Q39"/>
      <c r="R39"/>
    </row>
    <row r="40" spans="1:18" x14ac:dyDescent="0.25">
      <c r="A40" s="84" t="s">
        <v>46</v>
      </c>
      <c r="G40"/>
      <c r="H40"/>
      <c r="I40" s="83"/>
      <c r="J40" s="83"/>
      <c r="K40"/>
      <c r="L40"/>
      <c r="O40"/>
      <c r="P40"/>
      <c r="Q40"/>
      <c r="R40"/>
    </row>
    <row r="41" spans="1:18" x14ac:dyDescent="0.25">
      <c r="A41" s="85" t="s">
        <v>47</v>
      </c>
      <c r="G41"/>
      <c r="H41"/>
      <c r="I41" s="83"/>
      <c r="J41" s="83"/>
      <c r="K41"/>
      <c r="L41"/>
      <c r="O41"/>
      <c r="P41"/>
      <c r="Q41"/>
      <c r="R41"/>
    </row>
    <row r="42" spans="1:18" x14ac:dyDescent="0.25">
      <c r="A42" s="85" t="s">
        <v>48</v>
      </c>
      <c r="G42"/>
      <c r="H42"/>
      <c r="I42" s="83"/>
      <c r="J42" s="83"/>
      <c r="K42"/>
      <c r="L42"/>
      <c r="O42"/>
      <c r="P42"/>
      <c r="Q42"/>
      <c r="R42"/>
    </row>
    <row r="43" spans="1:18" x14ac:dyDescent="0.25">
      <c r="A43" s="85" t="s">
        <v>43</v>
      </c>
      <c r="G43"/>
      <c r="H43"/>
      <c r="I43" s="83"/>
      <c r="J43" s="83"/>
      <c r="K43"/>
      <c r="L43"/>
      <c r="O43"/>
      <c r="P43"/>
      <c r="Q43"/>
      <c r="R43"/>
    </row>
    <row r="44" spans="1:18" x14ac:dyDescent="0.25">
      <c r="A44" s="84" t="s">
        <v>49</v>
      </c>
      <c r="G44"/>
      <c r="H44"/>
      <c r="I44" s="83"/>
      <c r="J44" s="83"/>
      <c r="K44"/>
      <c r="L44"/>
      <c r="O44"/>
      <c r="P44"/>
      <c r="Q44"/>
      <c r="R44"/>
    </row>
    <row r="45" spans="1:18" x14ac:dyDescent="0.25">
      <c r="A45" s="85" t="s">
        <v>50</v>
      </c>
      <c r="G45"/>
      <c r="H45"/>
      <c r="I45" s="83"/>
      <c r="J45" s="83"/>
      <c r="K45"/>
      <c r="L45"/>
      <c r="O45"/>
      <c r="P45"/>
      <c r="Q45"/>
      <c r="R45"/>
    </row>
    <row r="46" spans="1:18" x14ac:dyDescent="0.25">
      <c r="A46" s="85" t="s">
        <v>51</v>
      </c>
      <c r="G46"/>
      <c r="H46"/>
      <c r="I46" s="83"/>
      <c r="J46" s="83"/>
      <c r="K46"/>
      <c r="L46"/>
      <c r="O46"/>
      <c r="P46"/>
      <c r="Q46"/>
      <c r="R46"/>
    </row>
    <row r="47" spans="1:18" x14ac:dyDescent="0.25">
      <c r="A47" s="85" t="s">
        <v>43</v>
      </c>
      <c r="G47"/>
      <c r="H47"/>
      <c r="I47" s="83"/>
      <c r="J47" s="83"/>
      <c r="K47"/>
      <c r="L47"/>
      <c r="O47"/>
      <c r="P47"/>
      <c r="Q47"/>
      <c r="R47"/>
    </row>
    <row r="48" spans="1:18" x14ac:dyDescent="0.25">
      <c r="G48"/>
      <c r="H48"/>
      <c r="I48" s="83"/>
      <c r="J48" s="83"/>
      <c r="K48"/>
      <c r="L48"/>
      <c r="O48"/>
      <c r="P48"/>
      <c r="Q48"/>
      <c r="R48"/>
    </row>
    <row r="49" spans="1:18" x14ac:dyDescent="0.25">
      <c r="A49" s="86" t="s">
        <v>52</v>
      </c>
      <c r="G49"/>
      <c r="H49"/>
      <c r="I49" s="83"/>
      <c r="J49" s="83"/>
      <c r="K49"/>
      <c r="L49"/>
      <c r="O49"/>
      <c r="P49"/>
      <c r="Q49"/>
      <c r="R49"/>
    </row>
    <row r="50" spans="1:18" x14ac:dyDescent="0.25">
      <c r="G50"/>
      <c r="H50"/>
      <c r="I50" s="83"/>
      <c r="J50" s="83"/>
      <c r="K50"/>
      <c r="L50"/>
      <c r="O50"/>
      <c r="P50"/>
      <c r="Q50"/>
      <c r="R50"/>
    </row>
    <row r="51" spans="1:18" x14ac:dyDescent="0.25">
      <c r="G51"/>
      <c r="H51"/>
      <c r="I51" s="83"/>
      <c r="J51" s="83"/>
      <c r="K51"/>
      <c r="L51"/>
      <c r="O51"/>
      <c r="P51"/>
      <c r="Q51"/>
      <c r="R51"/>
    </row>
  </sheetData>
  <mergeCells count="3">
    <mergeCell ref="G3:H3"/>
    <mergeCell ref="I3:J3"/>
    <mergeCell ref="C2:J2"/>
  </mergeCells>
  <pageMargins left="0.7" right="0.7" top="0.75" bottom="0.75" header="0.3" footer="0.3"/>
  <pageSetup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topLeftCell="D3" zoomScale="80" zoomScaleNormal="80" workbookViewId="0">
      <selection activeCell="O4" sqref="O4"/>
    </sheetView>
  </sheetViews>
  <sheetFormatPr defaultRowHeight="15" x14ac:dyDescent="0.25"/>
  <cols>
    <col min="2" max="2" width="3.42578125" style="1" customWidth="1"/>
    <col min="3" max="3" width="5.5703125" style="1" customWidth="1"/>
    <col min="4" max="4" width="11.140625" style="1" customWidth="1"/>
    <col min="5" max="5" width="5.5703125" style="1" customWidth="1"/>
    <col min="6" max="6" width="9.5703125" style="1" customWidth="1"/>
    <col min="7" max="7" width="5.5703125" style="1" customWidth="1"/>
    <col min="8" max="8" width="10.140625" style="1" customWidth="1"/>
    <col min="9" max="9" width="5.5703125" style="1" customWidth="1"/>
    <col min="10" max="10" width="11.42578125" style="1" customWidth="1"/>
    <col min="11" max="11" width="2.42578125" style="1" customWidth="1"/>
    <col min="12" max="12" width="9.5703125" style="1" customWidth="1"/>
    <col min="13" max="13" width="15.28515625" style="1" customWidth="1"/>
    <col min="14" max="14" width="2.85546875" customWidth="1"/>
    <col min="15" max="15" width="10.7109375" customWidth="1"/>
    <col min="16" max="16" width="13.42578125" customWidth="1"/>
    <col min="17" max="17" width="12.42578125" customWidth="1"/>
    <col min="18" max="18" width="12.28515625" customWidth="1"/>
    <col min="19" max="19" width="11.42578125" customWidth="1"/>
    <col min="21" max="26" width="12.7109375" customWidth="1"/>
  </cols>
  <sheetData>
    <row r="1" spans="1:26" x14ac:dyDescent="0.25">
      <c r="A1" t="s">
        <v>71</v>
      </c>
    </row>
    <row r="2" spans="1:26" ht="15.75" thickBot="1" x14ac:dyDescent="0.3"/>
    <row r="3" spans="1:26" ht="15.75" thickBot="1" x14ac:dyDescent="0.3">
      <c r="C3" s="163">
        <v>2014</v>
      </c>
      <c r="D3" s="164"/>
      <c r="E3" s="163">
        <v>2015</v>
      </c>
      <c r="F3" s="164"/>
      <c r="G3" s="166">
        <v>2016</v>
      </c>
      <c r="H3" s="167"/>
      <c r="I3" s="166">
        <v>2017</v>
      </c>
      <c r="J3" s="167"/>
    </row>
    <row r="4" spans="1:26" ht="35.25" customHeight="1" thickBot="1" x14ac:dyDescent="0.3">
      <c r="A4" s="2"/>
      <c r="B4" s="3"/>
      <c r="C4" s="152" t="s">
        <v>12</v>
      </c>
      <c r="D4" s="153" t="s">
        <v>14</v>
      </c>
      <c r="E4" s="152" t="s">
        <v>12</v>
      </c>
      <c r="F4" s="153" t="s">
        <v>14</v>
      </c>
      <c r="G4" s="152" t="s">
        <v>12</v>
      </c>
      <c r="H4" s="153" t="s">
        <v>14</v>
      </c>
      <c r="I4" s="21" t="s">
        <v>12</v>
      </c>
      <c r="J4" s="22" t="s">
        <v>14</v>
      </c>
      <c r="K4" s="3"/>
      <c r="L4" s="43" t="s">
        <v>13</v>
      </c>
      <c r="M4" s="149" t="s">
        <v>16</v>
      </c>
      <c r="N4" s="2"/>
      <c r="O4" s="127" t="s">
        <v>92</v>
      </c>
      <c r="P4" s="102" t="s">
        <v>68</v>
      </c>
      <c r="Q4" s="88" t="s">
        <v>69</v>
      </c>
      <c r="R4" s="132" t="s">
        <v>87</v>
      </c>
      <c r="U4" s="21" t="s">
        <v>55</v>
      </c>
      <c r="V4" s="64" t="s">
        <v>56</v>
      </c>
      <c r="W4" s="25" t="s">
        <v>57</v>
      </c>
      <c r="X4" s="111" t="s">
        <v>66</v>
      </c>
      <c r="Y4" s="111" t="s">
        <v>67</v>
      </c>
      <c r="Z4" s="133" t="s">
        <v>93</v>
      </c>
    </row>
    <row r="5" spans="1:26" x14ac:dyDescent="0.25">
      <c r="A5" t="s">
        <v>0</v>
      </c>
      <c r="B5" s="6"/>
      <c r="C5" s="19">
        <v>36</v>
      </c>
      <c r="D5" s="20">
        <v>3.9560185185185184E-4</v>
      </c>
      <c r="E5" s="19">
        <v>55</v>
      </c>
      <c r="F5" s="20">
        <v>3.8645833333333333E-4</v>
      </c>
      <c r="G5" s="19">
        <v>63</v>
      </c>
      <c r="H5" s="20">
        <v>3.7928240740740739E-4</v>
      </c>
      <c r="I5" s="19">
        <v>37</v>
      </c>
      <c r="J5" s="20">
        <v>3.8842592592592596E-4</v>
      </c>
      <c r="K5" s="6"/>
      <c r="L5" s="78">
        <f t="shared" ref="L5:M7" si="0">AVERAGE(C5,E5,G5,I5)</f>
        <v>47.75</v>
      </c>
      <c r="M5" s="160">
        <f t="shared" si="0"/>
        <v>3.8744212962962962E-4</v>
      </c>
      <c r="N5" s="7"/>
      <c r="O5" s="63">
        <v>3.9571759259259253E-4</v>
      </c>
      <c r="P5" s="66">
        <v>3.9918981481481489E-4</v>
      </c>
      <c r="Q5" s="20">
        <v>3.4479166666666664E-4</v>
      </c>
      <c r="R5" s="119">
        <v>3.8761574074074073E-4</v>
      </c>
      <c r="S5" s="156"/>
      <c r="U5" s="69">
        <v>3.9571759259259253E-4</v>
      </c>
      <c r="V5" s="70">
        <v>3.586805555555555E-4</v>
      </c>
      <c r="W5" s="34">
        <f>U5-V5</f>
        <v>3.703703703703703E-5</v>
      </c>
      <c r="X5" s="34">
        <v>4.4085648148148152E-4</v>
      </c>
      <c r="Y5" s="34">
        <v>3.8067129629629632E-4</v>
      </c>
      <c r="Z5" s="122">
        <f>R5+W5</f>
        <v>4.2465277777777776E-4</v>
      </c>
    </row>
    <row r="6" spans="1:26" x14ac:dyDescent="0.25">
      <c r="A6" t="s">
        <v>1</v>
      </c>
      <c r="B6" s="6"/>
      <c r="C6" s="4">
        <v>39</v>
      </c>
      <c r="D6" s="10">
        <v>8.9259259259259272E-4</v>
      </c>
      <c r="E6" s="4">
        <v>47</v>
      </c>
      <c r="F6" s="10">
        <v>8.6377314814814813E-4</v>
      </c>
      <c r="G6" s="4">
        <v>54</v>
      </c>
      <c r="H6" s="10">
        <v>8.5567129629629621E-4</v>
      </c>
      <c r="I6" s="4">
        <v>42</v>
      </c>
      <c r="J6" s="10">
        <v>8.5092592592592598E-4</v>
      </c>
      <c r="K6" s="6"/>
      <c r="L6" s="49">
        <f t="shared" si="0"/>
        <v>45.5</v>
      </c>
      <c r="M6" s="18">
        <f t="shared" si="0"/>
        <v>8.6574074074074071E-4</v>
      </c>
      <c r="N6" s="7"/>
      <c r="O6" s="42">
        <v>8.8645833333333328E-4</v>
      </c>
      <c r="P6" s="54">
        <v>9.119212962962962E-4</v>
      </c>
      <c r="Q6" s="10">
        <v>7.7187499999999999E-4</v>
      </c>
      <c r="R6" s="120">
        <v>8.6678240740740737E-4</v>
      </c>
      <c r="S6" s="156"/>
      <c r="U6" s="16">
        <v>8.9108796296296288E-4</v>
      </c>
      <c r="V6" s="54">
        <v>8.0659722222222211E-4</v>
      </c>
      <c r="W6" s="13">
        <f t="shared" ref="W6:W20" si="1">U6-V6</f>
        <v>8.4490740740740772E-5</v>
      </c>
      <c r="X6" s="13">
        <v>1.0068287037037036E-3</v>
      </c>
      <c r="Y6" s="13">
        <v>8.5289351851851845E-4</v>
      </c>
      <c r="Z6" s="123">
        <f>R6+W6</f>
        <v>9.5127314814814814E-4</v>
      </c>
    </row>
    <row r="7" spans="1:26" x14ac:dyDescent="0.25">
      <c r="A7" t="s">
        <v>2</v>
      </c>
      <c r="B7" s="6"/>
      <c r="C7" s="4">
        <v>34</v>
      </c>
      <c r="D7" s="10">
        <v>1.9570601851851849E-3</v>
      </c>
      <c r="E7" s="4">
        <v>42</v>
      </c>
      <c r="F7" s="12">
        <v>1.9019675925925925E-3</v>
      </c>
      <c r="G7" s="4">
        <v>45</v>
      </c>
      <c r="H7" s="10">
        <v>1.8407407407407407E-3</v>
      </c>
      <c r="I7" s="4">
        <v>29</v>
      </c>
      <c r="J7" s="10"/>
      <c r="K7" s="6"/>
      <c r="L7" s="49">
        <f t="shared" si="0"/>
        <v>37.5</v>
      </c>
      <c r="M7" s="18">
        <f t="shared" si="0"/>
        <v>1.8999228395061728E-3</v>
      </c>
      <c r="N7" s="7"/>
      <c r="O7" s="42">
        <v>1.9003472222222223E-3</v>
      </c>
      <c r="P7" s="54">
        <v>1.9443287037037035E-3</v>
      </c>
      <c r="Q7" s="10">
        <v>1.6561342592592593E-3</v>
      </c>
      <c r="R7" s="120">
        <v>1.9003472222222223E-3</v>
      </c>
      <c r="S7" s="155"/>
      <c r="U7" s="16">
        <v>1.9096064814814815E-3</v>
      </c>
      <c r="V7" s="54">
        <v>1.7290509259259258E-3</v>
      </c>
      <c r="W7" s="13">
        <f t="shared" si="1"/>
        <v>1.8055555555555576E-4</v>
      </c>
      <c r="X7" s="13">
        <v>2.1491898148148147E-3</v>
      </c>
      <c r="Y7" s="13">
        <v>1.8309027777777776E-3</v>
      </c>
      <c r="Z7" s="123">
        <f>R7+W7</f>
        <v>2.0809027777777779E-3</v>
      </c>
    </row>
    <row r="8" spans="1:26" x14ac:dyDescent="0.25">
      <c r="A8" t="s">
        <v>3</v>
      </c>
      <c r="B8" s="6"/>
      <c r="C8" s="4">
        <v>19</v>
      </c>
      <c r="D8" s="10"/>
      <c r="E8" s="4">
        <v>25</v>
      </c>
      <c r="F8" s="10"/>
      <c r="G8" s="4">
        <v>35</v>
      </c>
      <c r="H8" s="10">
        <v>5.0260416666666665E-3</v>
      </c>
      <c r="I8" s="4">
        <v>19</v>
      </c>
      <c r="J8" s="10"/>
      <c r="K8" s="6"/>
      <c r="L8" s="49">
        <f>AVERAGE(C8,E8,G8,I8)</f>
        <v>24.5</v>
      </c>
      <c r="M8" s="18"/>
      <c r="N8" s="7"/>
      <c r="O8" s="42">
        <v>5.1734953703703708E-3</v>
      </c>
      <c r="P8" s="54">
        <v>5.1734953703703708E-3</v>
      </c>
      <c r="Q8" s="10">
        <v>4.4072916666666661E-3</v>
      </c>
      <c r="R8" s="120">
        <v>5.1734953703703708E-3</v>
      </c>
      <c r="S8" s="155"/>
      <c r="U8" s="16">
        <v>4.0253472222222227E-3</v>
      </c>
      <c r="V8" s="54">
        <v>4.5994212962962959E-3</v>
      </c>
      <c r="W8" s="13">
        <f>V8-U8</f>
        <v>5.740740740740732E-4</v>
      </c>
      <c r="X8" s="13">
        <v>4.5843749999999999E-3</v>
      </c>
      <c r="Y8" s="13">
        <v>3.8575231481481477E-3</v>
      </c>
      <c r="Z8" s="123">
        <f>R8-W8</f>
        <v>4.5994212962962976E-3</v>
      </c>
    </row>
    <row r="9" spans="1:26" x14ac:dyDescent="0.25">
      <c r="B9" s="6"/>
      <c r="C9" s="4"/>
      <c r="D9" s="10"/>
      <c r="E9" s="4"/>
      <c r="F9" s="10"/>
      <c r="G9" s="4"/>
      <c r="H9" s="10"/>
      <c r="I9" s="4"/>
      <c r="J9" s="10"/>
      <c r="K9" s="6"/>
      <c r="L9" s="49"/>
      <c r="M9" s="44"/>
      <c r="N9" s="7"/>
      <c r="O9" s="42"/>
      <c r="P9" s="54"/>
      <c r="Q9" s="10"/>
      <c r="R9" s="120"/>
      <c r="S9" s="155"/>
      <c r="U9" s="16"/>
      <c r="V9" s="54"/>
      <c r="W9" s="13"/>
      <c r="X9" s="13"/>
      <c r="Y9" s="13"/>
      <c r="Z9" s="123"/>
    </row>
    <row r="10" spans="1:26" x14ac:dyDescent="0.25">
      <c r="A10" t="s">
        <v>4</v>
      </c>
      <c r="B10" s="6"/>
      <c r="C10" s="4">
        <v>58</v>
      </c>
      <c r="D10" s="10">
        <v>4.6469907407407414E-4</v>
      </c>
      <c r="E10" s="4">
        <v>53</v>
      </c>
      <c r="F10" s="10">
        <v>4.7256944444444446E-4</v>
      </c>
      <c r="G10" s="4">
        <v>73</v>
      </c>
      <c r="H10" s="10">
        <v>4.5833333333333338E-4</v>
      </c>
      <c r="I10" s="4">
        <v>37</v>
      </c>
      <c r="J10" s="10">
        <v>4.6527777777777778E-4</v>
      </c>
      <c r="K10" s="6"/>
      <c r="L10" s="49">
        <f>AVERAGE(C10,E10,G10,I10)</f>
        <v>55.25</v>
      </c>
      <c r="M10" s="18">
        <f>AVERAGE(D10,F10,H10,J10)</f>
        <v>4.6521990740740741E-4</v>
      </c>
      <c r="N10" s="7"/>
      <c r="O10" s="42">
        <v>4.721064814814815E-4</v>
      </c>
      <c r="P10" s="54">
        <v>4.9062500000000007E-4</v>
      </c>
      <c r="Q10" s="10">
        <v>4.0844907407407404E-4</v>
      </c>
      <c r="R10" s="120">
        <v>4.6631944444444439E-4</v>
      </c>
      <c r="S10" s="156"/>
      <c r="U10" s="16">
        <v>4.7442129629629635E-4</v>
      </c>
      <c r="V10" s="54">
        <v>4.2928240740740747E-4</v>
      </c>
      <c r="W10" s="13">
        <f t="shared" si="1"/>
        <v>4.5138888888888887E-5</v>
      </c>
      <c r="X10" s="13">
        <v>5.415509259259259E-4</v>
      </c>
      <c r="Y10" s="13">
        <v>4.5127314814814818E-4</v>
      </c>
      <c r="Z10" s="123">
        <f>R10+W10</f>
        <v>5.1145833333333327E-4</v>
      </c>
    </row>
    <row r="11" spans="1:26" x14ac:dyDescent="0.25">
      <c r="A11" t="s">
        <v>5</v>
      </c>
      <c r="B11" s="6"/>
      <c r="C11" s="4">
        <v>41</v>
      </c>
      <c r="D11" s="10">
        <v>1.0229166666666665E-3</v>
      </c>
      <c r="E11" s="4">
        <v>39</v>
      </c>
      <c r="F11" s="10">
        <v>1.0072916666666665E-3</v>
      </c>
      <c r="G11" s="4">
        <v>55</v>
      </c>
      <c r="H11" s="10">
        <v>9.8391203703703705E-4</v>
      </c>
      <c r="I11" s="4">
        <v>37</v>
      </c>
      <c r="J11" s="10">
        <v>9.9085648148148167E-4</v>
      </c>
      <c r="K11" s="6"/>
      <c r="L11" s="49">
        <f>AVERAGE(C11,E11,G11,I11)</f>
        <v>43</v>
      </c>
      <c r="M11" s="18">
        <f>AVERAGE(D11,F11,H11,J11)</f>
        <v>1.0012442129629629E-3</v>
      </c>
      <c r="N11" s="7"/>
      <c r="O11" s="42">
        <v>1.021875E-3</v>
      </c>
      <c r="P11" s="54">
        <v>1.0380787037037036E-3</v>
      </c>
      <c r="Q11" s="10">
        <v>8.7604166666666679E-4</v>
      </c>
      <c r="R11" s="120">
        <v>1.002199074074074E-3</v>
      </c>
      <c r="S11" s="156"/>
      <c r="U11" s="16">
        <v>1.0126157407407408E-3</v>
      </c>
      <c r="V11" s="54">
        <v>9.1655092592592602E-4</v>
      </c>
      <c r="W11" s="13">
        <f t="shared" si="1"/>
        <v>9.6064814814814776E-5</v>
      </c>
      <c r="X11" s="13">
        <v>1.1468750000000001E-3</v>
      </c>
      <c r="Y11" s="13">
        <v>9.6747685185185185E-4</v>
      </c>
      <c r="Z11" s="123">
        <f>R11+W11</f>
        <v>1.0982638888888886E-3</v>
      </c>
    </row>
    <row r="12" spans="1:26" x14ac:dyDescent="0.25">
      <c r="B12" s="6"/>
      <c r="C12" s="4"/>
      <c r="D12" s="10"/>
      <c r="E12" s="4"/>
      <c r="F12" s="10"/>
      <c r="G12" s="4"/>
      <c r="H12" s="10"/>
      <c r="I12" s="4"/>
      <c r="J12" s="10"/>
      <c r="K12" s="6"/>
      <c r="L12" s="49"/>
      <c r="M12" s="18"/>
      <c r="N12" s="7"/>
      <c r="O12" s="42"/>
      <c r="P12" s="54"/>
      <c r="Q12" s="10"/>
      <c r="R12" s="120"/>
      <c r="S12" s="155"/>
      <c r="U12" s="16"/>
      <c r="V12" s="54"/>
      <c r="W12" s="13"/>
      <c r="X12" s="13"/>
      <c r="Y12" s="13"/>
      <c r="Z12" s="123"/>
    </row>
    <row r="13" spans="1:26" x14ac:dyDescent="0.25">
      <c r="A13" t="s">
        <v>6</v>
      </c>
      <c r="B13" s="6"/>
      <c r="C13" s="4">
        <v>22</v>
      </c>
      <c r="D13" s="10"/>
      <c r="E13" s="4">
        <v>29</v>
      </c>
      <c r="F13" s="10"/>
      <c r="G13" s="4">
        <v>33</v>
      </c>
      <c r="H13" s="10">
        <v>5.6793981481481485E-4</v>
      </c>
      <c r="I13" s="4">
        <v>22</v>
      </c>
      <c r="J13" s="10"/>
      <c r="K13" s="6"/>
      <c r="L13" s="49">
        <f>AVERAGE(C13,E13,G13,I13)</f>
        <v>26.5</v>
      </c>
      <c r="M13" s="18"/>
      <c r="N13" s="7"/>
      <c r="O13" s="42">
        <v>5.392361111111111E-4</v>
      </c>
      <c r="P13" s="54">
        <v>5.392361111111111E-4</v>
      </c>
      <c r="Q13" s="10">
        <v>4.5358796296296298E-4</v>
      </c>
      <c r="R13" s="120">
        <v>5.392361111111111E-4</v>
      </c>
      <c r="S13" s="155"/>
      <c r="U13" s="16">
        <v>5.241898148148149E-4</v>
      </c>
      <c r="V13" s="54">
        <v>4.7442129629629635E-4</v>
      </c>
      <c r="W13" s="13">
        <f t="shared" ref="W13" si="2">U13-V13</f>
        <v>4.9768518518518543E-5</v>
      </c>
      <c r="X13" s="13">
        <v>5.9479166666666675E-4</v>
      </c>
      <c r="Y13" s="13">
        <v>5.0104166666666667E-4</v>
      </c>
      <c r="Z13" s="123">
        <f>R13+W13</f>
        <v>5.8900462962962964E-4</v>
      </c>
    </row>
    <row r="14" spans="1:26" x14ac:dyDescent="0.25">
      <c r="A14" t="s">
        <v>7</v>
      </c>
      <c r="B14" s="6"/>
      <c r="C14" s="4">
        <v>21</v>
      </c>
      <c r="D14" s="10"/>
      <c r="E14" s="4">
        <v>29</v>
      </c>
      <c r="F14" s="10"/>
      <c r="G14" s="4">
        <v>26</v>
      </c>
      <c r="H14" s="10"/>
      <c r="I14" s="4">
        <v>21</v>
      </c>
      <c r="J14" s="10"/>
      <c r="K14" s="6"/>
      <c r="L14" s="49">
        <f>AVERAGE(C14,E14,G14,I14)</f>
        <v>24.25</v>
      </c>
      <c r="M14" s="18"/>
      <c r="N14" s="7"/>
      <c r="O14" s="42">
        <v>1.1792824074074075E-3</v>
      </c>
      <c r="P14" s="54">
        <v>1.1792824074074075E-3</v>
      </c>
      <c r="Q14" s="10">
        <v>9.9872685185185177E-4</v>
      </c>
      <c r="R14" s="120">
        <v>1.1792824074074075E-3</v>
      </c>
      <c r="S14" s="155"/>
      <c r="U14" s="16">
        <v>1.1526620370370369E-3</v>
      </c>
      <c r="V14" s="54">
        <v>1.0438657407407406E-3</v>
      </c>
      <c r="W14" s="13">
        <f t="shared" si="1"/>
        <v>1.0879629629629629E-4</v>
      </c>
      <c r="X14" s="13">
        <v>1.3031250000000002E-3</v>
      </c>
      <c r="Y14" s="13">
        <v>1.1028935185185185E-3</v>
      </c>
      <c r="Z14" s="123">
        <f>R14+W14</f>
        <v>1.2880787037037038E-3</v>
      </c>
    </row>
    <row r="15" spans="1:26" x14ac:dyDescent="0.25">
      <c r="B15" s="6"/>
      <c r="C15" s="4"/>
      <c r="D15" s="10"/>
      <c r="E15" s="4"/>
      <c r="F15" s="10"/>
      <c r="G15" s="4"/>
      <c r="H15" s="10"/>
      <c r="I15" s="4"/>
      <c r="J15" s="10"/>
      <c r="K15" s="6"/>
      <c r="L15" s="49"/>
      <c r="M15" s="18"/>
      <c r="N15" s="7"/>
      <c r="O15" s="42"/>
      <c r="P15" s="54"/>
      <c r="Q15" s="10"/>
      <c r="R15" s="120"/>
      <c r="S15" s="155"/>
      <c r="U15" s="16"/>
      <c r="V15" s="54"/>
      <c r="W15" s="13"/>
      <c r="X15" s="13"/>
      <c r="Y15" s="13"/>
      <c r="Z15" s="123"/>
    </row>
    <row r="16" spans="1:26" x14ac:dyDescent="0.25">
      <c r="A16" t="s">
        <v>8</v>
      </c>
      <c r="B16" s="6"/>
      <c r="C16" s="4">
        <v>32</v>
      </c>
      <c r="D16" s="10">
        <v>4.761574074074074E-4</v>
      </c>
      <c r="E16" s="4">
        <v>34</v>
      </c>
      <c r="F16" s="10">
        <v>4.884259259259259E-4</v>
      </c>
      <c r="G16" s="4">
        <v>32</v>
      </c>
      <c r="H16" s="10" t="s">
        <v>24</v>
      </c>
      <c r="I16" s="4">
        <v>28</v>
      </c>
      <c r="J16" s="10"/>
      <c r="K16" s="6"/>
      <c r="L16" s="49">
        <f>AVERAGE(C16,E16,G16,I16)</f>
        <v>31.5</v>
      </c>
      <c r="M16" s="18">
        <f t="shared" ref="M16" si="3">AVERAGE(D16,F16,H16,J16)</f>
        <v>4.8229166666666668E-4</v>
      </c>
      <c r="N16" s="7"/>
      <c r="O16" s="42">
        <v>4.686342592592593E-4</v>
      </c>
      <c r="P16" s="54">
        <v>4.686342592592593E-4</v>
      </c>
      <c r="Q16" s="10">
        <v>3.8993055555555553E-4</v>
      </c>
      <c r="R16" s="120">
        <v>4.686342592592593E-4</v>
      </c>
      <c r="S16" s="155"/>
      <c r="U16" s="16">
        <v>4.5243055555555558E-4</v>
      </c>
      <c r="V16" s="54">
        <v>4.096064814814815E-4</v>
      </c>
      <c r="W16" s="13">
        <f t="shared" ref="W16" si="4">U16-V16</f>
        <v>4.2824074074074086E-5</v>
      </c>
      <c r="X16" s="13">
        <v>5.1840277777777768E-4</v>
      </c>
      <c r="Y16" s="13">
        <v>4.3043981481481487E-4</v>
      </c>
      <c r="Z16" s="123">
        <f>R16+W16</f>
        <v>5.1145833333333338E-4</v>
      </c>
    </row>
    <row r="17" spans="1:26" x14ac:dyDescent="0.25">
      <c r="A17" t="s">
        <v>9</v>
      </c>
      <c r="B17" s="6"/>
      <c r="C17" s="4">
        <v>26</v>
      </c>
      <c r="D17" s="10"/>
      <c r="E17" s="4">
        <v>25</v>
      </c>
      <c r="F17" s="10"/>
      <c r="G17" s="4">
        <v>22</v>
      </c>
      <c r="H17" s="10"/>
      <c r="I17" s="4">
        <v>25</v>
      </c>
      <c r="J17" s="10"/>
      <c r="K17" s="6"/>
      <c r="L17" s="49">
        <f>AVERAGE(C17,E17,G17,I17)</f>
        <v>24.5</v>
      </c>
      <c r="M17" s="18"/>
      <c r="N17" s="7"/>
      <c r="O17" s="42">
        <v>1.1341435185185185E-3</v>
      </c>
      <c r="P17" s="54">
        <v>1.1341435185185185E-3</v>
      </c>
      <c r="Q17" s="10">
        <v>9.1076388888888891E-4</v>
      </c>
      <c r="R17" s="120">
        <v>1.1341435185185185E-3</v>
      </c>
      <c r="U17" s="16">
        <v>1.0681712962962964E-3</v>
      </c>
      <c r="V17" s="54">
        <v>9.6631944444444445E-4</v>
      </c>
      <c r="W17" s="13">
        <f t="shared" si="1"/>
        <v>1.0185185185185199E-4</v>
      </c>
      <c r="X17" s="13">
        <v>1.2533564814814814E-3</v>
      </c>
      <c r="Y17" s="13">
        <v>1.0068287037037036E-3</v>
      </c>
      <c r="Z17" s="123">
        <f>R17+W17</f>
        <v>1.2359953703703704E-3</v>
      </c>
    </row>
    <row r="18" spans="1:26" x14ac:dyDescent="0.25">
      <c r="B18" s="6"/>
      <c r="C18" s="4"/>
      <c r="D18" s="10"/>
      <c r="E18" s="4"/>
      <c r="F18" s="10"/>
      <c r="G18" s="4"/>
      <c r="H18" s="10"/>
      <c r="I18" s="4"/>
      <c r="J18" s="10"/>
      <c r="K18" s="6"/>
      <c r="L18" s="49"/>
      <c r="M18" s="18"/>
      <c r="N18" s="7"/>
      <c r="O18" s="42"/>
      <c r="P18" s="54"/>
      <c r="Q18" s="10"/>
      <c r="R18" s="120"/>
      <c r="U18" s="16"/>
      <c r="V18" s="54"/>
      <c r="W18" s="13"/>
      <c r="X18" s="13"/>
      <c r="Y18" s="13"/>
      <c r="Z18" s="123"/>
    </row>
    <row r="19" spans="1:26" x14ac:dyDescent="0.25">
      <c r="A19" t="s">
        <v>10</v>
      </c>
      <c r="B19" s="6"/>
      <c r="C19" s="4">
        <v>34</v>
      </c>
      <c r="D19" s="10">
        <v>1.0188657407407408E-3</v>
      </c>
      <c r="E19" s="4">
        <v>41</v>
      </c>
      <c r="F19" s="10">
        <v>1.0105324074074075E-3</v>
      </c>
      <c r="G19" s="4">
        <v>47</v>
      </c>
      <c r="H19" s="10">
        <v>9.8680555555555566E-4</v>
      </c>
      <c r="I19" s="4">
        <v>28</v>
      </c>
      <c r="J19" s="10"/>
      <c r="K19" s="6"/>
      <c r="L19" s="49">
        <f>AVERAGE(C19,E19,G19,I19)</f>
        <v>37.5</v>
      </c>
      <c r="M19" s="18">
        <f>AVERAGE(D19,F19,H19,J19)</f>
        <v>1.0054012345679013E-3</v>
      </c>
      <c r="N19" s="7"/>
      <c r="O19" s="42">
        <v>1.0056712962962964E-3</v>
      </c>
      <c r="P19" s="54">
        <v>1.0346064814814816E-3</v>
      </c>
      <c r="Q19" s="10">
        <v>8.8182870370370368E-4</v>
      </c>
      <c r="R19" s="120">
        <v>1.0056712962962964E-3</v>
      </c>
      <c r="S19" s="155"/>
      <c r="U19" s="16">
        <v>1.0172453703703704E-3</v>
      </c>
      <c r="V19" s="54">
        <v>9.2002314814814811E-4</v>
      </c>
      <c r="W19" s="13">
        <f t="shared" ref="W19" si="5">U19-V19</f>
        <v>9.7222222222222284E-5</v>
      </c>
      <c r="X19" s="13">
        <v>1.1434027777777777E-3</v>
      </c>
      <c r="Y19" s="13">
        <v>9.7442129629629626E-4</v>
      </c>
      <c r="Z19" s="123">
        <f>R19+W19</f>
        <v>1.1028935185185187E-3</v>
      </c>
    </row>
    <row r="20" spans="1:26" x14ac:dyDescent="0.25">
      <c r="A20" t="s">
        <v>11</v>
      </c>
      <c r="B20" s="6"/>
      <c r="C20" s="4">
        <v>29</v>
      </c>
      <c r="D20" s="10"/>
      <c r="E20" s="4">
        <v>32</v>
      </c>
      <c r="F20" s="10" t="s">
        <v>24</v>
      </c>
      <c r="G20" s="4">
        <v>40</v>
      </c>
      <c r="H20" s="10">
        <v>2.1587962962962962E-3</v>
      </c>
      <c r="I20" s="4">
        <v>32</v>
      </c>
      <c r="J20" s="10" t="s">
        <v>24</v>
      </c>
      <c r="K20" s="6"/>
      <c r="L20" s="49">
        <f>AVERAGE(C20,E20,G20,I20)</f>
        <v>33.25</v>
      </c>
      <c r="M20" s="18">
        <f>AVERAGE(D20,F20,H20,J20)</f>
        <v>2.1587962962962962E-3</v>
      </c>
      <c r="N20" s="7"/>
      <c r="O20" s="42">
        <v>2.2359953703703704E-3</v>
      </c>
      <c r="P20" s="54">
        <v>2.2359953703703704E-3</v>
      </c>
      <c r="Q20" s="10">
        <v>1.8934027777777779E-3</v>
      </c>
      <c r="R20" s="120">
        <v>2.1596064814814815E-3</v>
      </c>
      <c r="S20" s="155"/>
      <c r="U20" s="16">
        <v>2.186226851851852E-3</v>
      </c>
      <c r="V20" s="54">
        <v>1.9790509259259258E-3</v>
      </c>
      <c r="W20" s="13">
        <f t="shared" si="1"/>
        <v>2.0717592592592619E-4</v>
      </c>
      <c r="X20" s="13">
        <v>2.4709490740740742E-3</v>
      </c>
      <c r="Y20" s="13">
        <v>2.0913194444444443E-3</v>
      </c>
      <c r="Z20" s="123">
        <f>R20+W20</f>
        <v>2.3667824074074077E-3</v>
      </c>
    </row>
    <row r="21" spans="1:26" ht="15.75" thickBot="1" x14ac:dyDescent="0.3">
      <c r="B21" s="6"/>
      <c r="C21" s="8"/>
      <c r="D21" s="11"/>
      <c r="E21" s="8"/>
      <c r="F21" s="11"/>
      <c r="G21" s="8"/>
      <c r="H21" s="11"/>
      <c r="I21" s="8"/>
      <c r="J21" s="11"/>
      <c r="K21" s="6"/>
      <c r="L21" s="50"/>
      <c r="M21" s="45"/>
      <c r="N21" s="7"/>
      <c r="O21" s="17"/>
      <c r="P21" s="65"/>
      <c r="Q21" s="11"/>
      <c r="R21" s="121"/>
      <c r="U21" s="17"/>
      <c r="V21" s="65"/>
      <c r="W21" s="90"/>
      <c r="X21" s="90"/>
      <c r="Y21" s="90"/>
      <c r="Z21" s="124"/>
    </row>
    <row r="22" spans="1:26" x14ac:dyDescent="0.25">
      <c r="C22" s="1">
        <f>SUM(C5:C21)</f>
        <v>391</v>
      </c>
      <c r="E22" s="1">
        <f>SUM(E5:E21)</f>
        <v>451</v>
      </c>
      <c r="G22" s="1">
        <f>SUM(G5:G21)</f>
        <v>525</v>
      </c>
      <c r="I22" s="1">
        <f>SUM(I5:I21)</f>
        <v>357</v>
      </c>
    </row>
    <row r="24" spans="1:26" x14ac:dyDescent="0.25">
      <c r="A24" s="84" t="s">
        <v>62</v>
      </c>
      <c r="B24"/>
    </row>
    <row r="25" spans="1:26" x14ac:dyDescent="0.25">
      <c r="A25" s="85" t="s">
        <v>63</v>
      </c>
      <c r="B25"/>
    </row>
    <row r="26" spans="1:26" x14ac:dyDescent="0.25">
      <c r="A26" s="85" t="s">
        <v>64</v>
      </c>
      <c r="B26"/>
    </row>
    <row r="27" spans="1:26" x14ac:dyDescent="0.25">
      <c r="A27" s="108" t="s">
        <v>65</v>
      </c>
      <c r="B27"/>
    </row>
    <row r="28" spans="1:26" x14ac:dyDescent="0.25">
      <c r="B28"/>
    </row>
    <row r="29" spans="1:26" x14ac:dyDescent="0.25">
      <c r="A29" s="86" t="s">
        <v>52</v>
      </c>
      <c r="B29"/>
    </row>
  </sheetData>
  <mergeCells count="4">
    <mergeCell ref="C3:D3"/>
    <mergeCell ref="E3:F3"/>
    <mergeCell ref="G3:H3"/>
    <mergeCell ref="I3:J3"/>
  </mergeCells>
  <pageMargins left="0.7" right="0.7" top="0.75" bottom="0.75" header="0.3" footer="0.3"/>
  <pageSetup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topLeftCell="G3" zoomScale="90" zoomScaleNormal="90" workbookViewId="0">
      <selection activeCell="AA8" sqref="AA8"/>
    </sheetView>
  </sheetViews>
  <sheetFormatPr defaultRowHeight="15" x14ac:dyDescent="0.25"/>
  <cols>
    <col min="2" max="2" width="3.42578125" style="1" customWidth="1"/>
    <col min="3" max="3" width="5.5703125" style="1" customWidth="1"/>
    <col min="4" max="4" width="14.5703125" style="1" customWidth="1"/>
    <col min="5" max="5" width="5.5703125" style="1" customWidth="1"/>
    <col min="6" max="6" width="9.5703125" style="1" customWidth="1"/>
    <col min="7" max="7" width="5.5703125" style="1" customWidth="1"/>
    <col min="8" max="8" width="10.140625" style="1" customWidth="1"/>
    <col min="9" max="9" width="5.5703125" style="1" customWidth="1"/>
    <col min="10" max="10" width="11.42578125" style="1" customWidth="1"/>
    <col min="11" max="11" width="2.42578125" style="1" customWidth="1"/>
    <col min="12" max="12" width="7.42578125" style="1" customWidth="1"/>
    <col min="13" max="13" width="13.85546875" style="1" customWidth="1"/>
    <col min="14" max="14" width="2.85546875" customWidth="1"/>
    <col min="15" max="15" width="12" customWidth="1"/>
    <col min="16" max="16" width="9.5703125" customWidth="1"/>
    <col min="17" max="17" width="11.28515625" customWidth="1"/>
    <col min="18" max="19" width="12.28515625" customWidth="1"/>
    <col min="20" max="20" width="9.140625" customWidth="1"/>
    <col min="21" max="21" width="3.85546875" customWidth="1"/>
    <col min="22" max="27" width="12.7109375" customWidth="1"/>
  </cols>
  <sheetData>
    <row r="1" spans="1:27" x14ac:dyDescent="0.25">
      <c r="A1" t="s">
        <v>27</v>
      </c>
    </row>
    <row r="2" spans="1:27" ht="15.75" thickBot="1" x14ac:dyDescent="0.3"/>
    <row r="3" spans="1:27" ht="15.75" thickBot="1" x14ac:dyDescent="0.3">
      <c r="C3" s="163">
        <v>2014</v>
      </c>
      <c r="D3" s="164"/>
      <c r="E3" s="163">
        <v>2015</v>
      </c>
      <c r="F3" s="164"/>
      <c r="G3" s="166">
        <v>2016</v>
      </c>
      <c r="H3" s="167"/>
      <c r="I3" s="166">
        <v>2017</v>
      </c>
      <c r="J3" s="167"/>
    </row>
    <row r="4" spans="1:27" ht="35.25" customHeight="1" thickBot="1" x14ac:dyDescent="0.3">
      <c r="A4" s="2"/>
      <c r="B4" s="3"/>
      <c r="C4" s="152" t="s">
        <v>12</v>
      </c>
      <c r="D4" s="153" t="s">
        <v>14</v>
      </c>
      <c r="E4" s="152" t="s">
        <v>12</v>
      </c>
      <c r="F4" s="153" t="s">
        <v>14</v>
      </c>
      <c r="G4" s="152" t="s">
        <v>12</v>
      </c>
      <c r="H4" s="153" t="s">
        <v>14</v>
      </c>
      <c r="I4" s="21" t="s">
        <v>12</v>
      </c>
      <c r="J4" s="22" t="s">
        <v>14</v>
      </c>
      <c r="K4" s="3"/>
      <c r="L4" s="21" t="s">
        <v>13</v>
      </c>
      <c r="M4" s="22" t="s">
        <v>16</v>
      </c>
      <c r="N4" s="2"/>
      <c r="O4" s="127" t="s">
        <v>92</v>
      </c>
      <c r="P4" s="103" t="s">
        <v>68</v>
      </c>
      <c r="Q4" s="94" t="s">
        <v>69</v>
      </c>
      <c r="R4" s="132" t="s">
        <v>87</v>
      </c>
      <c r="S4" s="155"/>
      <c r="T4" s="155"/>
      <c r="U4" s="14"/>
      <c r="V4" s="21" t="s">
        <v>55</v>
      </c>
      <c r="W4" s="64" t="s">
        <v>56</v>
      </c>
      <c r="X4" s="25" t="s">
        <v>57</v>
      </c>
      <c r="Y4" s="111" t="s">
        <v>66</v>
      </c>
      <c r="Z4" s="111" t="s">
        <v>67</v>
      </c>
      <c r="AA4" s="133" t="s">
        <v>93</v>
      </c>
    </row>
    <row r="5" spans="1:27" x14ac:dyDescent="0.25">
      <c r="A5" t="s">
        <v>0</v>
      </c>
      <c r="B5" s="6"/>
      <c r="C5" s="19">
        <v>25</v>
      </c>
      <c r="D5" s="20"/>
      <c r="E5" s="29">
        <v>31</v>
      </c>
      <c r="F5" s="20"/>
      <c r="G5" s="19">
        <v>48</v>
      </c>
      <c r="H5" s="20">
        <v>3.3935185185185191E-4</v>
      </c>
      <c r="I5" s="19">
        <v>23</v>
      </c>
      <c r="J5" s="20"/>
      <c r="K5" s="6"/>
      <c r="L5" s="52">
        <f t="shared" ref="L5:L10" si="0">AVERAGE(C5,E5,G5,I5)</f>
        <v>31.75</v>
      </c>
      <c r="M5" s="10"/>
      <c r="N5" s="7"/>
      <c r="O5" s="69">
        <v>3.4016203703703704E-4</v>
      </c>
      <c r="P5" s="70">
        <v>3.505787037037037E-4</v>
      </c>
      <c r="Q5" s="33">
        <v>3.1006944444444447E-4</v>
      </c>
      <c r="R5" s="119">
        <v>3.4016203703703704E-4</v>
      </c>
      <c r="U5" s="15"/>
      <c r="V5" s="69">
        <v>3.5752314814814821E-4</v>
      </c>
      <c r="W5" s="70">
        <v>3.2280092592592592E-4</v>
      </c>
      <c r="X5" s="34">
        <f>V5-W5</f>
        <v>3.4722222222222283E-5</v>
      </c>
      <c r="Y5" s="34">
        <v>3.8645833333333333E-4</v>
      </c>
      <c r="Z5" s="34">
        <v>3.4247685185185184E-4</v>
      </c>
      <c r="AA5" s="122">
        <f>R5+X5</f>
        <v>3.7488425925925932E-4</v>
      </c>
    </row>
    <row r="6" spans="1:27" x14ac:dyDescent="0.25">
      <c r="A6" t="s">
        <v>1</v>
      </c>
      <c r="B6" s="6"/>
      <c r="C6" s="4">
        <v>22</v>
      </c>
      <c r="D6" s="10"/>
      <c r="E6" s="30">
        <v>31</v>
      </c>
      <c r="F6" s="12"/>
      <c r="G6" s="4">
        <v>42</v>
      </c>
      <c r="H6" s="10">
        <v>7.4189814814814821E-4</v>
      </c>
      <c r="I6" s="4">
        <v>21</v>
      </c>
      <c r="J6" s="10"/>
      <c r="K6" s="6"/>
      <c r="L6" s="51">
        <f t="shared" si="0"/>
        <v>29</v>
      </c>
      <c r="M6" s="10"/>
      <c r="N6" s="7"/>
      <c r="O6" s="16">
        <v>7.4293981481481487E-4</v>
      </c>
      <c r="P6" s="54">
        <v>7.6261574074074079E-4</v>
      </c>
      <c r="Q6" s="10">
        <v>6.7465277777777782E-4</v>
      </c>
      <c r="R6" s="120">
        <v>7.4293981481481487E-4</v>
      </c>
      <c r="S6" s="155"/>
      <c r="T6" s="155"/>
      <c r="U6" s="15"/>
      <c r="V6" s="16">
        <v>7.7881944444444439E-4</v>
      </c>
      <c r="W6" s="54">
        <v>7.0474537037037033E-4</v>
      </c>
      <c r="X6" s="13">
        <f t="shared" ref="X6:X26" si="1">V6-W6</f>
        <v>7.407407407407406E-5</v>
      </c>
      <c r="Y6" s="13">
        <v>8.4363425925925936E-4</v>
      </c>
      <c r="Z6" s="13">
        <v>7.4756944444444447E-4</v>
      </c>
      <c r="AA6" s="123">
        <f>R6+X6</f>
        <v>8.1701388888888893E-4</v>
      </c>
    </row>
    <row r="7" spans="1:27" x14ac:dyDescent="0.25">
      <c r="A7" t="s">
        <v>2</v>
      </c>
      <c r="B7" s="6"/>
      <c r="C7" s="4">
        <v>21</v>
      </c>
      <c r="D7" s="10"/>
      <c r="E7" s="30">
        <v>24</v>
      </c>
      <c r="F7" s="12"/>
      <c r="G7" s="4">
        <v>49</v>
      </c>
      <c r="H7" s="10">
        <v>1.6244212962962966E-3</v>
      </c>
      <c r="I7" s="4">
        <v>31</v>
      </c>
      <c r="J7" s="10"/>
      <c r="K7" s="6"/>
      <c r="L7" s="51">
        <f t="shared" si="0"/>
        <v>31.25</v>
      </c>
      <c r="M7" s="10"/>
      <c r="N7" s="7"/>
      <c r="O7" s="42">
        <v>1.6734953703703703E-3</v>
      </c>
      <c r="P7" s="54">
        <v>1.6734953703703703E-3</v>
      </c>
      <c r="Q7" s="10">
        <v>1.4802083333333334E-3</v>
      </c>
      <c r="R7" s="120">
        <v>1.6734953703703703E-3</v>
      </c>
      <c r="U7" s="15"/>
      <c r="V7" s="16">
        <v>1.7070601851851849E-3</v>
      </c>
      <c r="W7" s="54">
        <v>1.545023148148148E-3</v>
      </c>
      <c r="X7" s="13">
        <f t="shared" si="1"/>
        <v>1.6203703703703692E-4</v>
      </c>
      <c r="Y7" s="13">
        <v>1.8494212962962963E-3</v>
      </c>
      <c r="Z7" s="13">
        <v>1.6353009259259261E-3</v>
      </c>
      <c r="AA7" s="123">
        <f>R7+X7</f>
        <v>1.8355324074074073E-3</v>
      </c>
    </row>
    <row r="8" spans="1:27" x14ac:dyDescent="0.25">
      <c r="A8" t="s">
        <v>3</v>
      </c>
      <c r="B8" s="6"/>
      <c r="C8" s="4">
        <v>20</v>
      </c>
      <c r="D8" s="10"/>
      <c r="E8" s="30">
        <v>20</v>
      </c>
      <c r="F8" s="10"/>
      <c r="G8" s="4">
        <v>36</v>
      </c>
      <c r="H8" s="10">
        <v>4.4146990740740744E-3</v>
      </c>
      <c r="I8" s="4">
        <v>30</v>
      </c>
      <c r="J8" s="10"/>
      <c r="K8" s="6"/>
      <c r="L8" s="51">
        <f t="shared" si="0"/>
        <v>26.5</v>
      </c>
      <c r="M8" s="10"/>
      <c r="N8" s="7"/>
      <c r="O8" s="42">
        <v>4.484837962962963E-3</v>
      </c>
      <c r="P8" s="54">
        <v>4.484837962962963E-3</v>
      </c>
      <c r="Q8" s="10">
        <v>3.9674768518518522E-3</v>
      </c>
      <c r="R8" s="120">
        <v>4.484837962962963E-3</v>
      </c>
      <c r="U8" s="15"/>
      <c r="V8" s="16">
        <v>3.6225694444444443E-3</v>
      </c>
      <c r="W8" s="54">
        <v>4.1399305555555556E-3</v>
      </c>
      <c r="X8" s="13">
        <f>W8-V8</f>
        <v>5.1736111111111123E-4</v>
      </c>
      <c r="Y8" s="13">
        <v>3.9246527777777778E-3</v>
      </c>
      <c r="Z8" s="13">
        <v>3.472106481481481E-3</v>
      </c>
      <c r="AA8" s="123">
        <f>R8-X8</f>
        <v>3.9674768518518522E-3</v>
      </c>
    </row>
    <row r="9" spans="1:27" x14ac:dyDescent="0.25">
      <c r="A9" t="s">
        <v>17</v>
      </c>
      <c r="B9" s="6"/>
      <c r="C9" s="4">
        <v>14</v>
      </c>
      <c r="D9" s="10"/>
      <c r="E9" s="30">
        <v>11</v>
      </c>
      <c r="F9" s="10"/>
      <c r="G9" s="4">
        <v>14</v>
      </c>
      <c r="H9" s="10"/>
      <c r="I9" s="4">
        <v>26</v>
      </c>
      <c r="J9" s="10"/>
      <c r="K9" s="6"/>
      <c r="L9" s="51">
        <f t="shared" si="0"/>
        <v>16.25</v>
      </c>
      <c r="M9" s="10"/>
      <c r="N9" s="7"/>
      <c r="O9" s="42">
        <v>9.3771990740740743E-3</v>
      </c>
      <c r="P9" s="54">
        <v>9.3771990740740743E-3</v>
      </c>
      <c r="Q9" s="10">
        <v>8.2961805555555549E-3</v>
      </c>
      <c r="R9" s="120">
        <v>9.3771990740740743E-3</v>
      </c>
      <c r="U9" s="15"/>
      <c r="V9" s="16">
        <v>7.576273148148148E-3</v>
      </c>
      <c r="W9" s="54">
        <v>8.6561342592592593E-3</v>
      </c>
      <c r="X9" s="13">
        <f t="shared" ref="X9:X10" si="2">W9-V9</f>
        <v>1.0798611111111113E-3</v>
      </c>
      <c r="Y9" s="13">
        <v>8.2070601851851853E-3</v>
      </c>
      <c r="Z9" s="13">
        <v>7.2603009259259261E-3</v>
      </c>
      <c r="AA9" s="123">
        <f t="shared" ref="AA9:AA10" si="3">R9-X9</f>
        <v>8.297337962962963E-3</v>
      </c>
    </row>
    <row r="10" spans="1:27" x14ac:dyDescent="0.25">
      <c r="A10" t="s">
        <v>18</v>
      </c>
      <c r="B10" s="6"/>
      <c r="C10" s="4">
        <v>9</v>
      </c>
      <c r="D10" s="10"/>
      <c r="E10" s="30">
        <v>9</v>
      </c>
      <c r="F10" s="10"/>
      <c r="G10" s="4">
        <v>14</v>
      </c>
      <c r="H10" s="10"/>
      <c r="I10" s="4">
        <v>15</v>
      </c>
      <c r="J10" s="10"/>
      <c r="K10" s="6"/>
      <c r="L10" s="51">
        <f t="shared" si="0"/>
        <v>11.75</v>
      </c>
      <c r="M10" s="10"/>
      <c r="N10" s="7"/>
      <c r="O10" s="42">
        <v>1.5711689814814817E-2</v>
      </c>
      <c r="P10" s="54">
        <v>1.5711689814814817E-2</v>
      </c>
      <c r="Q10" s="10">
        <v>1.3898032407407406E-2</v>
      </c>
      <c r="R10" s="120">
        <v>1.5711689814814817E-2</v>
      </c>
      <c r="U10" s="15"/>
      <c r="V10" s="16">
        <v>1.4417708333333334E-2</v>
      </c>
      <c r="W10" s="54">
        <v>1.4502199074074075E-2</v>
      </c>
      <c r="X10" s="13">
        <f t="shared" si="2"/>
        <v>8.449074074074088E-5</v>
      </c>
      <c r="Y10" s="13">
        <v>1.5620254629629632E-2</v>
      </c>
      <c r="Z10" s="13">
        <v>1.3817013888888889E-2</v>
      </c>
      <c r="AA10" s="123">
        <f t="shared" si="3"/>
        <v>1.5627199074074075E-2</v>
      </c>
    </row>
    <row r="11" spans="1:27" x14ac:dyDescent="0.25">
      <c r="B11" s="6"/>
      <c r="C11" s="4"/>
      <c r="D11" s="10"/>
      <c r="E11" s="30"/>
      <c r="F11" s="10"/>
      <c r="G11" s="4"/>
      <c r="H11" s="10"/>
      <c r="I11" s="4"/>
      <c r="J11" s="10"/>
      <c r="K11" s="6"/>
      <c r="L11" s="51"/>
      <c r="M11" s="5"/>
      <c r="N11" s="7"/>
      <c r="O11" s="42"/>
      <c r="P11" s="54"/>
      <c r="Q11" s="10"/>
      <c r="R11" s="120"/>
      <c r="U11" s="15"/>
      <c r="V11" s="16"/>
      <c r="W11" s="54"/>
      <c r="X11" s="13"/>
      <c r="Y11" s="13"/>
      <c r="Z11" s="13"/>
      <c r="AA11" s="123"/>
    </row>
    <row r="12" spans="1:27" x14ac:dyDescent="0.25">
      <c r="A12" t="s">
        <v>4</v>
      </c>
      <c r="B12" s="6"/>
      <c r="C12" s="4">
        <v>30</v>
      </c>
      <c r="D12" s="10"/>
      <c r="E12" s="30">
        <v>29</v>
      </c>
      <c r="F12" s="10"/>
      <c r="G12" s="4">
        <v>44</v>
      </c>
      <c r="H12" s="10">
        <v>4.0763888888888886E-4</v>
      </c>
      <c r="I12" s="4">
        <v>26</v>
      </c>
      <c r="J12" s="10"/>
      <c r="K12" s="6"/>
      <c r="L12" s="51">
        <f>AVERAGE(C12,E12,G12,I12)</f>
        <v>32.25</v>
      </c>
      <c r="M12" s="10"/>
      <c r="N12" s="7"/>
      <c r="O12" s="42">
        <v>4.0844907407407404E-4</v>
      </c>
      <c r="P12" s="54">
        <v>4.0844907407407404E-4</v>
      </c>
      <c r="Q12" s="10">
        <v>3.5752314814814821E-4</v>
      </c>
      <c r="R12" s="120">
        <v>4.0844907407407404E-4</v>
      </c>
      <c r="U12" s="15"/>
      <c r="V12" s="16">
        <v>4.130787037037037E-4</v>
      </c>
      <c r="W12" s="54">
        <v>3.7372685185185187E-4</v>
      </c>
      <c r="X12" s="13">
        <f t="shared" si="1"/>
        <v>3.9351851851851831E-5</v>
      </c>
      <c r="Y12" s="13">
        <v>4.4895833333333333E-4</v>
      </c>
      <c r="Z12" s="13">
        <v>3.9456018518518524E-4</v>
      </c>
      <c r="AA12" s="123">
        <f>R12+X12</f>
        <v>4.4780092592592587E-4</v>
      </c>
    </row>
    <row r="13" spans="1:27" x14ac:dyDescent="0.25">
      <c r="A13" t="s">
        <v>5</v>
      </c>
      <c r="B13" s="6"/>
      <c r="C13" s="4">
        <v>30</v>
      </c>
      <c r="D13" s="10"/>
      <c r="E13" s="30">
        <v>27</v>
      </c>
      <c r="F13" s="10"/>
      <c r="G13" s="4">
        <v>44</v>
      </c>
      <c r="H13" s="10">
        <v>8.787037037037037E-4</v>
      </c>
      <c r="I13" s="4">
        <v>29</v>
      </c>
      <c r="J13" s="10"/>
      <c r="K13" s="6"/>
      <c r="L13" s="51">
        <f>AVERAGE(C13,E13,G13,I13)</f>
        <v>32.5</v>
      </c>
      <c r="M13" s="10">
        <f>AVERAGE(D13,F13,H13,J13)</f>
        <v>8.787037037037037E-4</v>
      </c>
      <c r="N13" s="7"/>
      <c r="O13" s="42">
        <v>8.7719907407407408E-4</v>
      </c>
      <c r="P13" s="54">
        <v>8.7719907407407408E-4</v>
      </c>
      <c r="Q13" s="10">
        <v>7.6493055555555548E-4</v>
      </c>
      <c r="R13" s="120">
        <v>8.7719907407407408E-4</v>
      </c>
      <c r="S13" s="159"/>
      <c r="U13" s="15"/>
      <c r="V13" s="16">
        <v>8.8645833333333328E-4</v>
      </c>
      <c r="W13" s="54">
        <v>8.0196759259259273E-4</v>
      </c>
      <c r="X13" s="13">
        <f t="shared" si="1"/>
        <v>8.4490740740740555E-5</v>
      </c>
      <c r="Y13" s="13">
        <v>9.6863425925925925E-4</v>
      </c>
      <c r="Z13" s="13">
        <v>8.4479166666666654E-4</v>
      </c>
      <c r="AA13" s="123">
        <f>R13+X13</f>
        <v>9.6168981481481463E-4</v>
      </c>
    </row>
    <row r="14" spans="1:27" x14ac:dyDescent="0.25">
      <c r="A14" t="s">
        <v>19</v>
      </c>
      <c r="B14" s="6"/>
      <c r="C14" s="4">
        <v>23</v>
      </c>
      <c r="D14" s="10"/>
      <c r="E14" s="30">
        <v>21</v>
      </c>
      <c r="F14" s="10"/>
      <c r="G14" s="4">
        <v>26</v>
      </c>
      <c r="H14" s="10"/>
      <c r="I14" s="4">
        <v>22</v>
      </c>
      <c r="J14" s="10"/>
      <c r="K14" s="6"/>
      <c r="L14" s="51">
        <f>AVERAGE(C14,E14,G14,I14)</f>
        <v>23</v>
      </c>
      <c r="M14" s="10"/>
      <c r="N14" s="7"/>
      <c r="O14" s="42">
        <v>1.8552083333333335E-3</v>
      </c>
      <c r="P14" s="54">
        <v>1.8552083333333335E-3</v>
      </c>
      <c r="Q14" s="10">
        <v>1.6410879629629629E-3</v>
      </c>
      <c r="R14" s="120">
        <v>1.8552083333333335E-3</v>
      </c>
      <c r="U14" s="15"/>
      <c r="V14" s="16">
        <v>1.8922453703703703E-3</v>
      </c>
      <c r="W14" s="54">
        <v>1.7128472222222222E-3</v>
      </c>
      <c r="X14" s="13">
        <f t="shared" si="1"/>
        <v>1.7939814814814815E-4</v>
      </c>
      <c r="Y14" s="13">
        <v>2.0508101851851855E-3</v>
      </c>
      <c r="Z14" s="13">
        <v>1.8135416666666666E-3</v>
      </c>
      <c r="AA14" s="123">
        <f>R14+X14</f>
        <v>2.0346064814814819E-3</v>
      </c>
    </row>
    <row r="15" spans="1:27" x14ac:dyDescent="0.25">
      <c r="B15" s="6"/>
      <c r="C15" s="4"/>
      <c r="D15" s="10"/>
      <c r="E15" s="30"/>
      <c r="F15" s="10"/>
      <c r="G15" s="4"/>
      <c r="H15" s="10"/>
      <c r="I15" s="4"/>
      <c r="J15" s="10"/>
      <c r="K15" s="6"/>
      <c r="L15" s="51"/>
      <c r="M15" s="10"/>
      <c r="N15" s="7"/>
      <c r="O15" s="42"/>
      <c r="P15" s="54"/>
      <c r="Q15" s="10"/>
      <c r="R15" s="120"/>
      <c r="U15" s="15"/>
      <c r="V15" s="16"/>
      <c r="W15" s="54"/>
      <c r="X15" s="13"/>
      <c r="Y15" s="13"/>
      <c r="Z15" s="13"/>
      <c r="AA15" s="123"/>
    </row>
    <row r="16" spans="1:27" x14ac:dyDescent="0.25">
      <c r="A16" t="s">
        <v>6</v>
      </c>
      <c r="B16" s="6"/>
      <c r="C16" s="4">
        <v>20</v>
      </c>
      <c r="D16" s="10"/>
      <c r="E16" s="30">
        <v>21</v>
      </c>
      <c r="F16" s="10"/>
      <c r="G16" s="4">
        <v>31</v>
      </c>
      <c r="H16" s="10"/>
      <c r="I16" s="4">
        <v>22</v>
      </c>
      <c r="J16" s="10"/>
      <c r="K16" s="6"/>
      <c r="L16" s="51">
        <f>AVERAGE(C16,E16,G16,I16)</f>
        <v>23.5</v>
      </c>
      <c r="M16" s="10"/>
      <c r="N16" s="7"/>
      <c r="O16" s="42">
        <v>4.5821759259259258E-4</v>
      </c>
      <c r="P16" s="54">
        <v>4.5821759259259258E-4</v>
      </c>
      <c r="Q16" s="10">
        <v>3.9918981481481489E-4</v>
      </c>
      <c r="R16" s="120">
        <v>4.5821759259259258E-4</v>
      </c>
      <c r="U16" s="15"/>
      <c r="V16" s="16">
        <v>4.6284722222222219E-4</v>
      </c>
      <c r="W16" s="54">
        <v>4.188657407407407E-4</v>
      </c>
      <c r="X16" s="13">
        <f t="shared" ref="X16" si="4">V16-W16</f>
        <v>4.3981481481481486E-5</v>
      </c>
      <c r="Y16" s="13">
        <v>5.0567129629629627E-4</v>
      </c>
      <c r="Z16" s="13">
        <v>4.4085648148148152E-4</v>
      </c>
      <c r="AA16" s="123">
        <f>R16+X16</f>
        <v>5.0219907407407407E-4</v>
      </c>
    </row>
    <row r="17" spans="1:27" x14ac:dyDescent="0.25">
      <c r="A17" t="s">
        <v>7</v>
      </c>
      <c r="B17" s="6"/>
      <c r="C17" s="4">
        <v>11</v>
      </c>
      <c r="D17" s="10"/>
      <c r="E17" s="30">
        <v>19</v>
      </c>
      <c r="F17" s="10"/>
      <c r="G17" s="4">
        <v>28</v>
      </c>
      <c r="H17" s="10"/>
      <c r="I17" s="4">
        <v>23</v>
      </c>
      <c r="J17" s="10"/>
      <c r="K17" s="6"/>
      <c r="L17" s="51">
        <f>AVERAGE(C17,E17,G17,I17)</f>
        <v>20.25</v>
      </c>
      <c r="M17" s="10"/>
      <c r="N17" s="7"/>
      <c r="O17" s="42">
        <v>9.8946759259259257E-4</v>
      </c>
      <c r="P17" s="54">
        <v>9.8946759259259257E-4</v>
      </c>
      <c r="Q17" s="10">
        <v>8.6678240740740737E-4</v>
      </c>
      <c r="R17" s="120">
        <v>9.8946759259259257E-4</v>
      </c>
      <c r="U17" s="15"/>
      <c r="V17" s="16">
        <v>1.002199074074074E-3</v>
      </c>
      <c r="W17" s="54">
        <v>9.072916666666666E-4</v>
      </c>
      <c r="X17" s="13">
        <f t="shared" si="1"/>
        <v>9.4907407407407375E-5</v>
      </c>
      <c r="Y17" s="13">
        <v>1.0924768518518521E-3</v>
      </c>
      <c r="Z17" s="13">
        <v>9.5706018518518525E-4</v>
      </c>
      <c r="AA17" s="123">
        <f>R17+X17</f>
        <v>1.0843749999999998E-3</v>
      </c>
    </row>
    <row r="18" spans="1:27" x14ac:dyDescent="0.25">
      <c r="A18" t="s">
        <v>20</v>
      </c>
      <c r="B18" s="6"/>
      <c r="C18" s="4">
        <v>11</v>
      </c>
      <c r="D18" s="10"/>
      <c r="E18" s="30">
        <v>12</v>
      </c>
      <c r="F18" s="10"/>
      <c r="G18" s="4">
        <v>19</v>
      </c>
      <c r="H18" s="10"/>
      <c r="I18" s="4">
        <v>16</v>
      </c>
      <c r="J18" s="10"/>
      <c r="K18" s="6"/>
      <c r="L18" s="51">
        <f>AVERAGE(C18,E18,G18,I18)</f>
        <v>14.5</v>
      </c>
      <c r="M18" s="10"/>
      <c r="N18" s="7"/>
      <c r="O18" s="42">
        <v>2.0947916666666667E-3</v>
      </c>
      <c r="P18" s="54">
        <v>2.0947916666666667E-3</v>
      </c>
      <c r="Q18" s="10">
        <v>1.8528935185185185E-3</v>
      </c>
      <c r="R18" s="120">
        <v>2.0947916666666667E-3</v>
      </c>
      <c r="U18" s="15"/>
      <c r="V18" s="16">
        <v>2.1364583333333331E-3</v>
      </c>
      <c r="W18" s="54">
        <v>1.9339120370370369E-3</v>
      </c>
      <c r="X18" s="13">
        <f t="shared" si="1"/>
        <v>2.0254629629629615E-4</v>
      </c>
      <c r="Y18" s="13">
        <v>2.3146990740740741E-3</v>
      </c>
      <c r="Z18" s="13">
        <v>2.0484953703703702E-3</v>
      </c>
      <c r="AA18" s="123">
        <f>R18+X18</f>
        <v>2.2973379629629628E-3</v>
      </c>
    </row>
    <row r="19" spans="1:27" x14ac:dyDescent="0.25">
      <c r="B19" s="6"/>
      <c r="C19" s="4"/>
      <c r="D19" s="10"/>
      <c r="E19" s="30"/>
      <c r="F19" s="10"/>
      <c r="G19" s="4"/>
      <c r="H19" s="10"/>
      <c r="I19" s="4"/>
      <c r="J19" s="10"/>
      <c r="K19" s="6"/>
      <c r="L19" s="51"/>
      <c r="M19" s="10"/>
      <c r="N19" s="7"/>
      <c r="O19" s="42"/>
      <c r="P19" s="54"/>
      <c r="Q19" s="10"/>
      <c r="R19" s="120"/>
      <c r="U19" s="15"/>
      <c r="V19" s="16"/>
      <c r="W19" s="54"/>
      <c r="X19" s="13"/>
      <c r="Y19" s="13"/>
      <c r="Z19" s="13"/>
      <c r="AA19" s="123"/>
    </row>
    <row r="20" spans="1:27" x14ac:dyDescent="0.25">
      <c r="A20" t="s">
        <v>8</v>
      </c>
      <c r="B20" s="6"/>
      <c r="C20" s="4">
        <v>22</v>
      </c>
      <c r="D20" s="10"/>
      <c r="E20" s="30">
        <v>30</v>
      </c>
      <c r="F20" s="10"/>
      <c r="G20" s="4">
        <v>47</v>
      </c>
      <c r="H20" s="10">
        <v>3.8067129629629632E-4</v>
      </c>
      <c r="I20" s="4">
        <v>24</v>
      </c>
      <c r="J20" s="10"/>
      <c r="K20" s="6"/>
      <c r="L20" s="51">
        <f>AVERAGE(C20,E20,G20,I20)</f>
        <v>30.75</v>
      </c>
      <c r="M20" s="10"/>
      <c r="N20" s="7"/>
      <c r="O20" s="42">
        <v>3.9571759259259253E-4</v>
      </c>
      <c r="P20" s="54">
        <v>3.9571759259259253E-4</v>
      </c>
      <c r="Q20" s="10">
        <v>3.4363425925925924E-4</v>
      </c>
      <c r="R20" s="120">
        <v>3.9571759259259253E-4</v>
      </c>
      <c r="U20" s="15"/>
      <c r="V20" s="16">
        <v>3.9918981481481489E-4</v>
      </c>
      <c r="W20" s="54">
        <v>3.6099537037037041E-4</v>
      </c>
      <c r="X20" s="13">
        <f t="shared" ref="X20" si="5">V20-W20</f>
        <v>3.8194444444444484E-5</v>
      </c>
      <c r="Y20" s="13">
        <v>4.3738425925925927E-4</v>
      </c>
      <c r="Z20" s="13">
        <v>3.7951388888888887E-4</v>
      </c>
      <c r="AA20" s="123">
        <f>R20+X20</f>
        <v>4.3391203703703701E-4</v>
      </c>
    </row>
    <row r="21" spans="1:27" x14ac:dyDescent="0.25">
      <c r="A21" t="s">
        <v>9</v>
      </c>
      <c r="B21" s="6"/>
      <c r="C21" s="4">
        <v>14</v>
      </c>
      <c r="D21" s="10"/>
      <c r="E21" s="30">
        <v>14</v>
      </c>
      <c r="F21" s="10"/>
      <c r="G21" s="4">
        <v>24</v>
      </c>
      <c r="H21" s="10"/>
      <c r="I21" s="4">
        <v>23</v>
      </c>
      <c r="J21" s="10"/>
      <c r="K21" s="6"/>
      <c r="L21" s="51">
        <f>AVERAGE(C21,E21,G21,I21)</f>
        <v>18.75</v>
      </c>
      <c r="M21" s="10"/>
      <c r="N21" s="7"/>
      <c r="O21" s="42">
        <v>8.8530092592592577E-4</v>
      </c>
      <c r="P21" s="54">
        <v>8.8530092592592577E-4</v>
      </c>
      <c r="Q21" s="10">
        <v>7.6608796296296288E-4</v>
      </c>
      <c r="R21" s="120">
        <v>8.8530092592592577E-4</v>
      </c>
      <c r="U21" s="15"/>
      <c r="V21" s="16">
        <v>8.8993055555555559E-4</v>
      </c>
      <c r="W21" s="54">
        <v>8.0543981481481482E-4</v>
      </c>
      <c r="X21" s="13">
        <f t="shared" si="1"/>
        <v>8.4490740740740772E-5</v>
      </c>
      <c r="Y21" s="13">
        <v>9.7789351851851835E-4</v>
      </c>
      <c r="Z21" s="13">
        <v>8.4710648148148156E-4</v>
      </c>
      <c r="AA21" s="123">
        <f>R21+X21</f>
        <v>9.6979166666666655E-4</v>
      </c>
    </row>
    <row r="22" spans="1:27" x14ac:dyDescent="0.25">
      <c r="A22" t="s">
        <v>21</v>
      </c>
      <c r="B22" s="6"/>
      <c r="C22" s="4">
        <v>4</v>
      </c>
      <c r="D22" s="10"/>
      <c r="E22" s="30">
        <v>3</v>
      </c>
      <c r="F22" s="10"/>
      <c r="G22" s="4">
        <v>10</v>
      </c>
      <c r="H22" s="10"/>
      <c r="I22" s="4">
        <v>8</v>
      </c>
      <c r="J22" s="10"/>
      <c r="K22" s="6"/>
      <c r="L22" s="51">
        <f>AVERAGE(C22,E22,G22,I22)</f>
        <v>6.25</v>
      </c>
      <c r="M22" s="10"/>
      <c r="N22" s="7"/>
      <c r="O22" s="42">
        <v>1.8980324074074073E-3</v>
      </c>
      <c r="P22" s="54">
        <v>1.8980324074074073E-3</v>
      </c>
      <c r="Q22" s="10">
        <v>1.6792824074074073E-3</v>
      </c>
      <c r="R22" s="120">
        <v>1.8980324074074073E-3</v>
      </c>
      <c r="U22" s="15"/>
      <c r="V22" s="16">
        <v>1.936226851851852E-3</v>
      </c>
      <c r="W22" s="54">
        <v>1.7521990740740742E-3</v>
      </c>
      <c r="X22" s="13">
        <f t="shared" si="1"/>
        <v>1.8402777777777775E-4</v>
      </c>
      <c r="Y22" s="13">
        <v>2.0971064814814815E-3</v>
      </c>
      <c r="Z22" s="13">
        <v>1.8552083333333335E-3</v>
      </c>
      <c r="AA22" s="123">
        <f>R22+X22</f>
        <v>2.0820601851851851E-3</v>
      </c>
    </row>
    <row r="23" spans="1:27" x14ac:dyDescent="0.25">
      <c r="B23" s="6"/>
      <c r="C23" s="4"/>
      <c r="D23" s="10"/>
      <c r="E23" s="30"/>
      <c r="F23" s="10"/>
      <c r="G23" s="4"/>
      <c r="H23" s="10"/>
      <c r="I23" s="4"/>
      <c r="J23" s="10"/>
      <c r="K23" s="6"/>
      <c r="L23" s="51"/>
      <c r="M23" s="10"/>
      <c r="N23" s="7"/>
      <c r="O23" s="42"/>
      <c r="P23" s="54"/>
      <c r="Q23" s="10"/>
      <c r="R23" s="120"/>
      <c r="U23" s="15"/>
      <c r="V23" s="16"/>
      <c r="W23" s="54"/>
      <c r="X23" s="13"/>
      <c r="Y23" s="13"/>
      <c r="Z23" s="13"/>
      <c r="AA23" s="123"/>
    </row>
    <row r="24" spans="1:27" x14ac:dyDescent="0.25">
      <c r="A24" t="s">
        <v>10</v>
      </c>
      <c r="B24" s="6"/>
      <c r="C24" s="4">
        <v>30</v>
      </c>
      <c r="D24" s="10"/>
      <c r="E24" s="30">
        <v>26</v>
      </c>
      <c r="F24" s="10"/>
      <c r="G24" s="4">
        <v>38</v>
      </c>
      <c r="H24" s="10">
        <v>8.6469907407407415E-4</v>
      </c>
      <c r="I24" s="4">
        <v>22</v>
      </c>
      <c r="J24" s="10"/>
      <c r="K24" s="6"/>
      <c r="L24" s="51">
        <f>AVERAGE(C24,E24,G24,I24)</f>
        <v>29</v>
      </c>
      <c r="M24" s="10"/>
      <c r="N24" s="7"/>
      <c r="O24" s="42">
        <v>8.6793981481481488E-4</v>
      </c>
      <c r="P24" s="54">
        <v>8.6793981481481488E-4</v>
      </c>
      <c r="Q24" s="10">
        <v>7.6608796296296288E-4</v>
      </c>
      <c r="R24" s="120">
        <v>8.6793981481481488E-4</v>
      </c>
      <c r="U24" s="15"/>
      <c r="V24" s="16">
        <v>8.8414351851851848E-4</v>
      </c>
      <c r="W24" s="54">
        <v>7.9965277777777771E-4</v>
      </c>
      <c r="X24" s="13">
        <f t="shared" ref="X24" si="6">V24-W24</f>
        <v>8.4490740740740772E-5</v>
      </c>
      <c r="Y24" s="13">
        <v>9.5937500000000005E-4</v>
      </c>
      <c r="Z24" s="13">
        <v>8.4710648148148156E-4</v>
      </c>
      <c r="AA24" s="123">
        <f>R24+X24</f>
        <v>9.5243055555555565E-4</v>
      </c>
    </row>
    <row r="25" spans="1:27" x14ac:dyDescent="0.25">
      <c r="A25" t="s">
        <v>11</v>
      </c>
      <c r="B25" s="6"/>
      <c r="C25" s="4">
        <v>23</v>
      </c>
      <c r="D25" s="10"/>
      <c r="E25" s="30">
        <v>27</v>
      </c>
      <c r="F25" s="10"/>
      <c r="G25" s="4">
        <v>37</v>
      </c>
      <c r="H25" s="10">
        <v>1.8592592592592593E-3</v>
      </c>
      <c r="I25" s="4">
        <v>27</v>
      </c>
      <c r="J25" s="10"/>
      <c r="K25" s="6"/>
      <c r="L25" s="51">
        <f>AVERAGE(C25,E25,G25,I25)</f>
        <v>28.5</v>
      </c>
      <c r="M25" s="10"/>
      <c r="N25" s="7"/>
      <c r="O25" s="42">
        <v>1.9003472222222223E-3</v>
      </c>
      <c r="P25" s="54">
        <v>1.9003472222222223E-3</v>
      </c>
      <c r="Q25" s="10">
        <v>1.6688657407407407E-3</v>
      </c>
      <c r="R25" s="120">
        <v>1.9003472222222223E-3</v>
      </c>
      <c r="U25" s="15"/>
      <c r="V25" s="16">
        <v>1.9292824074074073E-3</v>
      </c>
      <c r="W25" s="54">
        <v>1.746412037037037E-3</v>
      </c>
      <c r="X25" s="13">
        <f t="shared" si="1"/>
        <v>1.8287037037037035E-4</v>
      </c>
      <c r="Y25" s="13">
        <v>2.1005787037037039E-3</v>
      </c>
      <c r="Z25" s="13">
        <v>1.8447916666666665E-3</v>
      </c>
      <c r="AA25" s="123">
        <f>R25+X25</f>
        <v>2.0832175925925927E-3</v>
      </c>
    </row>
    <row r="26" spans="1:27" x14ac:dyDescent="0.25">
      <c r="A26" t="s">
        <v>22</v>
      </c>
      <c r="B26" s="6"/>
      <c r="C26" s="23">
        <v>11</v>
      </c>
      <c r="D26" s="24"/>
      <c r="E26" s="31">
        <v>10</v>
      </c>
      <c r="F26" s="24"/>
      <c r="G26" s="23">
        <v>12</v>
      </c>
      <c r="H26" s="24"/>
      <c r="I26" s="23">
        <v>17</v>
      </c>
      <c r="J26" s="24"/>
      <c r="K26" s="6"/>
      <c r="L26" s="51">
        <f>AVERAGE(C26,E26,G26,I26)</f>
        <v>12.5</v>
      </c>
      <c r="M26" s="24"/>
      <c r="N26" s="7"/>
      <c r="O26" s="42">
        <v>4.0091435185185187E-3</v>
      </c>
      <c r="P26" s="54">
        <v>4.0091435185185187E-3</v>
      </c>
      <c r="Q26" s="10">
        <v>3.5473379629629626E-3</v>
      </c>
      <c r="R26" s="134">
        <v>4.0091435185185187E-3</v>
      </c>
      <c r="U26" s="15"/>
      <c r="V26" s="113">
        <v>4.0901620370370371E-3</v>
      </c>
      <c r="W26" s="54">
        <v>3.701273148148148E-3</v>
      </c>
      <c r="X26" s="13">
        <f t="shared" si="1"/>
        <v>3.8888888888888914E-4</v>
      </c>
      <c r="Y26" s="28">
        <v>4.430439814814815E-3</v>
      </c>
      <c r="Z26" s="28">
        <v>3.9200231481481482E-3</v>
      </c>
      <c r="AA26" s="123">
        <f>R26+X26</f>
        <v>4.3980324074074078E-3</v>
      </c>
    </row>
    <row r="27" spans="1:27" ht="15.75" thickBot="1" x14ac:dyDescent="0.3">
      <c r="B27" s="6"/>
      <c r="C27" s="8"/>
      <c r="D27" s="11"/>
      <c r="E27" s="8"/>
      <c r="F27" s="11"/>
      <c r="G27" s="8"/>
      <c r="H27" s="11"/>
      <c r="I27" s="8"/>
      <c r="J27" s="11"/>
      <c r="K27" s="6"/>
      <c r="L27" s="53"/>
      <c r="M27" s="9"/>
      <c r="N27" s="7"/>
      <c r="O27" s="17"/>
      <c r="P27" s="65"/>
      <c r="Q27" s="11"/>
      <c r="R27" s="121"/>
      <c r="U27" s="15"/>
      <c r="V27" s="17"/>
      <c r="W27" s="65"/>
      <c r="X27" s="90"/>
      <c r="Y27" s="90"/>
      <c r="Z27" s="90"/>
      <c r="AA27" s="124"/>
    </row>
    <row r="28" spans="1:27" x14ac:dyDescent="0.25">
      <c r="C28" s="1">
        <f>SUM(C5:C27)</f>
        <v>340</v>
      </c>
      <c r="E28" s="1">
        <f>SUM(E5:E27)</f>
        <v>365</v>
      </c>
      <c r="G28" s="1">
        <f>SUM(G5:G27)</f>
        <v>563</v>
      </c>
      <c r="I28" s="80">
        <f>SUM(I5:I27)</f>
        <v>405</v>
      </c>
    </row>
    <row r="30" spans="1:27" x14ac:dyDescent="0.25">
      <c r="C30" s="32"/>
      <c r="D30" s="75"/>
      <c r="E30" s="32"/>
      <c r="F30" s="32"/>
      <c r="G30" s="77"/>
      <c r="H30" s="32"/>
      <c r="I30" s="77"/>
      <c r="J30" s="32"/>
      <c r="K30" s="32"/>
      <c r="L30" s="77"/>
      <c r="M30" s="77"/>
      <c r="N30" s="77"/>
      <c r="O30" s="77"/>
      <c r="P30" s="77"/>
      <c r="Q30" s="77"/>
      <c r="U30" s="77"/>
    </row>
    <row r="31" spans="1:27" x14ac:dyDescent="0.25">
      <c r="A31" s="84" t="s">
        <v>62</v>
      </c>
    </row>
    <row r="32" spans="1:27" x14ac:dyDescent="0.25">
      <c r="A32" s="85" t="s">
        <v>63</v>
      </c>
    </row>
    <row r="33" spans="1:1" x14ac:dyDescent="0.25">
      <c r="A33" s="85" t="s">
        <v>64</v>
      </c>
    </row>
    <row r="34" spans="1:1" x14ac:dyDescent="0.25">
      <c r="A34" s="108" t="s">
        <v>65</v>
      </c>
    </row>
    <row r="36" spans="1:1" x14ac:dyDescent="0.25">
      <c r="A36" s="86" t="s">
        <v>52</v>
      </c>
    </row>
  </sheetData>
  <mergeCells count="4">
    <mergeCell ref="C3:D3"/>
    <mergeCell ref="E3:F3"/>
    <mergeCell ref="G3:H3"/>
    <mergeCell ref="I3:J3"/>
  </mergeCells>
  <pageMargins left="0.7" right="0.7" top="0.75" bottom="0.75" header="0.3" footer="0.3"/>
  <pageSetup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4"/>
  <sheetViews>
    <sheetView topLeftCell="K1" zoomScale="90" zoomScaleNormal="90" workbookViewId="0">
      <selection activeCell="V8" sqref="V8"/>
    </sheetView>
  </sheetViews>
  <sheetFormatPr defaultRowHeight="15" x14ac:dyDescent="0.25"/>
  <cols>
    <col min="2" max="2" width="3.140625" customWidth="1"/>
    <col min="3" max="3" width="5.5703125" style="1" customWidth="1"/>
    <col min="4" max="4" width="14.7109375" style="1" customWidth="1"/>
    <col min="5" max="5" width="5.5703125" style="1" customWidth="1"/>
    <col min="6" max="6" width="12.7109375" style="1" customWidth="1"/>
    <col min="7" max="7" width="5.5703125" style="1" customWidth="1"/>
    <col min="8" max="8" width="12.7109375" style="1" customWidth="1"/>
    <col min="9" max="9" width="5.5703125" style="1" customWidth="1"/>
    <col min="10" max="10" width="12.7109375" style="1" customWidth="1"/>
    <col min="11" max="11" width="2.42578125" style="1" customWidth="1"/>
    <col min="12" max="12" width="7.42578125" style="1" customWidth="1"/>
    <col min="13" max="13" width="14" style="1" customWidth="1"/>
    <col min="14" max="14" width="2.85546875" customWidth="1"/>
    <col min="15" max="20" width="12.7109375" customWidth="1"/>
    <col min="21" max="21" width="11.42578125" style="157" customWidth="1"/>
    <col min="22" max="22" width="9.140625" customWidth="1"/>
    <col min="23" max="23" width="5.140625" customWidth="1"/>
    <col min="24" max="29" width="12.7109375" customWidth="1"/>
  </cols>
  <sheetData>
    <row r="1" spans="1:29" x14ac:dyDescent="0.25">
      <c r="A1" t="s">
        <v>28</v>
      </c>
    </row>
    <row r="2" spans="1:29" ht="15.75" thickBot="1" x14ac:dyDescent="0.3"/>
    <row r="3" spans="1:29" ht="15.75" thickBot="1" x14ac:dyDescent="0.3">
      <c r="C3" s="163">
        <v>2014</v>
      </c>
      <c r="D3" s="164"/>
      <c r="E3" s="163">
        <v>2015</v>
      </c>
      <c r="F3" s="164"/>
      <c r="G3" s="166">
        <v>2016</v>
      </c>
      <c r="H3" s="167"/>
      <c r="I3" s="166">
        <v>2017</v>
      </c>
      <c r="J3" s="167"/>
      <c r="W3" s="14"/>
    </row>
    <row r="4" spans="1:29" ht="36" customHeight="1" thickBot="1" x14ac:dyDescent="0.3">
      <c r="A4" s="2"/>
      <c r="B4" s="2"/>
      <c r="C4" s="152" t="s">
        <v>12</v>
      </c>
      <c r="D4" s="153" t="s">
        <v>14</v>
      </c>
      <c r="E4" s="152" t="s">
        <v>12</v>
      </c>
      <c r="F4" s="153" t="s">
        <v>14</v>
      </c>
      <c r="G4" s="152" t="s">
        <v>12</v>
      </c>
      <c r="H4" s="153" t="s">
        <v>14</v>
      </c>
      <c r="I4" s="21" t="s">
        <v>12</v>
      </c>
      <c r="J4" s="22" t="s">
        <v>14</v>
      </c>
      <c r="K4" s="3"/>
      <c r="L4" s="21" t="s">
        <v>13</v>
      </c>
      <c r="M4" s="88" t="s">
        <v>16</v>
      </c>
      <c r="N4" s="2"/>
      <c r="O4" s="127" t="s">
        <v>92</v>
      </c>
      <c r="P4" s="102" t="s">
        <v>68</v>
      </c>
      <c r="Q4" s="102" t="s">
        <v>94</v>
      </c>
      <c r="R4" s="102" t="s">
        <v>69</v>
      </c>
      <c r="S4" s="88" t="s">
        <v>82</v>
      </c>
      <c r="T4" s="132" t="s">
        <v>87</v>
      </c>
      <c r="V4" s="155"/>
      <c r="W4" s="15"/>
      <c r="X4" s="91" t="s">
        <v>55</v>
      </c>
      <c r="Y4" s="92" t="s">
        <v>56</v>
      </c>
      <c r="Z4" s="92" t="s">
        <v>57</v>
      </c>
      <c r="AA4" s="114" t="s">
        <v>66</v>
      </c>
      <c r="AB4" s="117" t="s">
        <v>67</v>
      </c>
      <c r="AC4" s="135" t="s">
        <v>93</v>
      </c>
    </row>
    <row r="5" spans="1:29" x14ac:dyDescent="0.25">
      <c r="A5" t="s">
        <v>0</v>
      </c>
      <c r="C5" s="19">
        <v>44</v>
      </c>
      <c r="D5" s="20">
        <v>3.0520833333333333E-4</v>
      </c>
      <c r="E5" s="19">
        <v>31</v>
      </c>
      <c r="F5" s="20"/>
      <c r="G5" s="67">
        <v>18</v>
      </c>
      <c r="H5" s="33"/>
      <c r="I5" s="67">
        <v>31</v>
      </c>
      <c r="J5" s="33"/>
      <c r="K5" s="6"/>
      <c r="L5" s="52">
        <f>AVERAGE(C5,E5,G5,I5)</f>
        <v>31</v>
      </c>
      <c r="M5" s="33">
        <f>AVERAGE(D5,F5,H5,J5)</f>
        <v>3.0520833333333333E-4</v>
      </c>
      <c r="N5" s="7"/>
      <c r="O5" s="87">
        <v>3.0081018518518515E-4</v>
      </c>
      <c r="P5" s="66">
        <v>3.2280092592592592E-4</v>
      </c>
      <c r="Q5" s="26"/>
      <c r="R5" s="26">
        <v>2.8576388888888889E-4</v>
      </c>
      <c r="S5" s="20"/>
      <c r="T5" s="119">
        <v>3.0081018518518515E-4</v>
      </c>
      <c r="U5" s="158"/>
      <c r="W5" s="15"/>
      <c r="X5" s="16">
        <v>3.2858796296296298E-4</v>
      </c>
      <c r="Y5" s="54">
        <v>2.9733796296296295E-4</v>
      </c>
      <c r="Z5" s="54">
        <f>X5-Y5</f>
        <v>3.1250000000000028E-5</v>
      </c>
      <c r="AA5" s="54">
        <v>3.563657407407407E-4</v>
      </c>
      <c r="AB5" s="13">
        <v>3.2280092592592592E-4</v>
      </c>
      <c r="AC5" s="123">
        <f>T5+Z5</f>
        <v>3.3206018518518518E-4</v>
      </c>
    </row>
    <row r="6" spans="1:29" x14ac:dyDescent="0.25">
      <c r="A6" t="s">
        <v>1</v>
      </c>
      <c r="C6" s="4">
        <v>30</v>
      </c>
      <c r="D6" s="10"/>
      <c r="E6" s="4">
        <v>31</v>
      </c>
      <c r="F6" s="12"/>
      <c r="G6" s="4">
        <v>20</v>
      </c>
      <c r="H6" s="12"/>
      <c r="I6" s="4">
        <v>29</v>
      </c>
      <c r="J6" s="12"/>
      <c r="K6" s="6"/>
      <c r="L6" s="51">
        <f>AVERAGE(C6,E6,G6,I6)</f>
        <v>27.5</v>
      </c>
      <c r="M6" s="10"/>
      <c r="N6" s="7"/>
      <c r="O6" s="16">
        <v>6.5844907407407421E-4</v>
      </c>
      <c r="P6" s="54">
        <v>7.0474537037037033E-4</v>
      </c>
      <c r="Q6" s="13"/>
      <c r="R6" s="13">
        <v>6.2372685185185187E-4</v>
      </c>
      <c r="S6" s="10"/>
      <c r="T6" s="120">
        <v>6.5844907407407421E-4</v>
      </c>
      <c r="U6" s="158"/>
      <c r="V6" s="155"/>
      <c r="W6" s="15"/>
      <c r="X6" s="16">
        <v>7.1979166666666665E-4</v>
      </c>
      <c r="Y6" s="54">
        <v>6.5150462962962959E-4</v>
      </c>
      <c r="Z6" s="54">
        <f t="shared" ref="Z6:Z22" si="0">X6-Y6</f>
        <v>6.8287037037037058E-5</v>
      </c>
      <c r="AA6" s="54">
        <v>7.7881944444444439E-4</v>
      </c>
      <c r="AB6" s="13">
        <v>6.8969907407407424E-4</v>
      </c>
      <c r="AC6" s="123">
        <f>T6+Z6</f>
        <v>7.2673611111111127E-4</v>
      </c>
    </row>
    <row r="7" spans="1:29" x14ac:dyDescent="0.25">
      <c r="A7" t="s">
        <v>2</v>
      </c>
      <c r="C7" s="4">
        <v>32</v>
      </c>
      <c r="D7" s="10" t="s">
        <v>24</v>
      </c>
      <c r="E7" s="4">
        <v>23</v>
      </c>
      <c r="F7" s="12"/>
      <c r="G7" s="4">
        <v>19</v>
      </c>
      <c r="H7" s="12"/>
      <c r="I7" s="4">
        <v>26</v>
      </c>
      <c r="J7" s="12"/>
      <c r="K7" s="6"/>
      <c r="L7" s="51">
        <f>AVERAGE(C7,E7,G7,I7)</f>
        <v>25</v>
      </c>
      <c r="M7" s="10"/>
      <c r="N7" s="7"/>
      <c r="O7" s="16">
        <v>1.4339120370370371E-3</v>
      </c>
      <c r="P7" s="54">
        <v>1.536921296296296E-3</v>
      </c>
      <c r="Q7" s="13"/>
      <c r="R7" s="13">
        <v>1.3609953703703707E-3</v>
      </c>
      <c r="S7" s="10"/>
      <c r="T7" s="120">
        <v>1.4339120370370371E-3</v>
      </c>
      <c r="U7" s="158"/>
      <c r="W7" s="15"/>
      <c r="X7" s="16">
        <v>1.5670138888888888E-3</v>
      </c>
      <c r="Y7" s="54">
        <v>1.4188657407407407E-3</v>
      </c>
      <c r="Z7" s="54">
        <f t="shared" si="0"/>
        <v>1.4814814814814812E-4</v>
      </c>
      <c r="AA7" s="54">
        <v>1.6978009259259262E-3</v>
      </c>
      <c r="AB7" s="13">
        <v>1.5021990740740742E-3</v>
      </c>
      <c r="AC7" s="123">
        <f t="shared" ref="AC7:AC22" si="1">T7+Z7</f>
        <v>1.5820601851851853E-3</v>
      </c>
    </row>
    <row r="8" spans="1:29" x14ac:dyDescent="0.25">
      <c r="A8" t="s">
        <v>3</v>
      </c>
      <c r="C8" s="4">
        <v>23</v>
      </c>
      <c r="D8" s="10"/>
      <c r="E8" s="4">
        <v>15</v>
      </c>
      <c r="F8" s="10"/>
      <c r="G8" s="4">
        <v>16</v>
      </c>
      <c r="H8" s="10"/>
      <c r="I8" s="4">
        <v>19</v>
      </c>
      <c r="J8" s="10"/>
      <c r="K8" s="6"/>
      <c r="L8" s="51">
        <f>AVERAGE(C8,E8,G8,I8)</f>
        <v>18.25</v>
      </c>
      <c r="M8" s="10"/>
      <c r="N8" s="7"/>
      <c r="O8" s="16">
        <v>3.864467592592593E-3</v>
      </c>
      <c r="P8" s="54">
        <v>4.1549768518518515E-3</v>
      </c>
      <c r="Q8" s="13">
        <v>3.8355324074074073E-3</v>
      </c>
      <c r="R8" s="13">
        <v>3.6758101851851852E-3</v>
      </c>
      <c r="S8" s="10"/>
      <c r="T8" s="120">
        <v>3.864467592592593E-3</v>
      </c>
      <c r="U8" s="158"/>
      <c r="W8" s="15"/>
      <c r="X8" s="16">
        <v>3.3563657407407409E-3</v>
      </c>
      <c r="Y8" s="54">
        <v>3.8355324074074073E-3</v>
      </c>
      <c r="Z8" s="54">
        <f>Y8-X8</f>
        <v>4.7916666666666637E-4</v>
      </c>
      <c r="AA8" s="54">
        <v>3.6364583333333336E-3</v>
      </c>
      <c r="AB8" s="13">
        <v>3.2163194444444448E-3</v>
      </c>
      <c r="AC8" s="123">
        <f>T8-Z8</f>
        <v>3.3853009259259266E-3</v>
      </c>
    </row>
    <row r="9" spans="1:29" x14ac:dyDescent="0.25">
      <c r="A9" t="s">
        <v>17</v>
      </c>
      <c r="C9" s="4">
        <v>20</v>
      </c>
      <c r="D9" s="10"/>
      <c r="E9" s="4">
        <v>13</v>
      </c>
      <c r="F9" s="10"/>
      <c r="G9" s="4">
        <v>8</v>
      </c>
      <c r="H9" s="10"/>
      <c r="I9" s="4">
        <v>13</v>
      </c>
      <c r="J9" s="10"/>
      <c r="K9" s="6"/>
      <c r="L9" s="51">
        <f>AVERAGE(C9,E9,G9,I9)</f>
        <v>13.5</v>
      </c>
      <c r="M9" s="10"/>
      <c r="N9" s="7"/>
      <c r="O9" s="16">
        <v>7.9883101851851851E-3</v>
      </c>
      <c r="P9" s="54">
        <v>8.6098379629629632E-3</v>
      </c>
      <c r="Q9" s="13">
        <v>7.9478009259259259E-3</v>
      </c>
      <c r="R9" s="13">
        <v>7.616782407407408E-3</v>
      </c>
      <c r="S9" s="10"/>
      <c r="T9" s="120">
        <v>7.9883101851851851E-3</v>
      </c>
      <c r="W9" s="15"/>
      <c r="X9" s="16">
        <v>6.9559027777777787E-3</v>
      </c>
      <c r="Y9" s="54">
        <v>7.9478009259259259E-3</v>
      </c>
      <c r="Z9" s="54">
        <f t="shared" ref="Z9:Z10" si="2">Y9-X9</f>
        <v>9.9189814814814713E-4</v>
      </c>
      <c r="AA9" s="54">
        <v>7.5357638888888879E-3</v>
      </c>
      <c r="AB9" s="13">
        <v>6.6665509259259256E-3</v>
      </c>
      <c r="AC9" s="123">
        <f t="shared" ref="AC9:AC10" si="3">T9-Z9</f>
        <v>6.996412037037038E-3</v>
      </c>
    </row>
    <row r="10" spans="1:29" x14ac:dyDescent="0.25">
      <c r="A10" t="s">
        <v>18</v>
      </c>
      <c r="C10" s="4">
        <v>13</v>
      </c>
      <c r="D10" s="10"/>
      <c r="E10" s="4">
        <v>9</v>
      </c>
      <c r="F10" s="10"/>
      <c r="G10" s="4">
        <v>6</v>
      </c>
      <c r="H10" s="10"/>
      <c r="I10" s="4">
        <v>10</v>
      </c>
      <c r="J10" s="10"/>
      <c r="K10" s="6"/>
      <c r="L10" s="51">
        <f>AVERAGE(C10,E10,G10,I10)</f>
        <v>9.5</v>
      </c>
      <c r="M10" s="10"/>
      <c r="N10" s="7"/>
      <c r="O10" s="16">
        <v>1.3510300925925927E-2</v>
      </c>
      <c r="P10" s="54">
        <v>1.4388773148148149E-2</v>
      </c>
      <c r="Q10" s="13">
        <v>1.3282291666666666E-2</v>
      </c>
      <c r="R10" s="13">
        <v>1.2729050925925925E-2</v>
      </c>
      <c r="S10" s="10">
        <f>O10*1.01</f>
        <v>1.3645403935185187E-2</v>
      </c>
      <c r="T10" s="120">
        <v>1.3510300925925927E-2</v>
      </c>
      <c r="W10" s="15"/>
      <c r="X10" s="16">
        <v>1.320474537037037E-2</v>
      </c>
      <c r="Y10" s="54">
        <v>1.3282291666666666E-2</v>
      </c>
      <c r="Z10" s="54">
        <f t="shared" si="2"/>
        <v>7.7546296296296044E-5</v>
      </c>
      <c r="AA10" s="54">
        <v>1.4305439814814814E-2</v>
      </c>
      <c r="AB10" s="13">
        <v>1.2654976851851853E-2</v>
      </c>
      <c r="AC10" s="123">
        <f t="shared" si="3"/>
        <v>1.3432754629629631E-2</v>
      </c>
    </row>
    <row r="11" spans="1:29" x14ac:dyDescent="0.25">
      <c r="C11" s="4"/>
      <c r="D11" s="10"/>
      <c r="E11" s="4"/>
      <c r="F11" s="10"/>
      <c r="G11" s="4"/>
      <c r="H11" s="10"/>
      <c r="I11" s="4"/>
      <c r="J11" s="10"/>
      <c r="K11" s="6"/>
      <c r="L11" s="51"/>
      <c r="M11" s="5"/>
      <c r="N11" s="7"/>
      <c r="O11" s="42"/>
      <c r="P11" s="54"/>
      <c r="Q11" s="13"/>
      <c r="R11" s="13"/>
      <c r="S11" s="10"/>
      <c r="T11" s="120"/>
      <c r="W11" s="15"/>
      <c r="X11" s="16"/>
      <c r="Y11" s="54"/>
      <c r="Z11" s="54"/>
      <c r="AA11" s="54"/>
      <c r="AB11" s="13"/>
      <c r="AC11" s="123"/>
    </row>
    <row r="12" spans="1:29" x14ac:dyDescent="0.25">
      <c r="A12" t="s">
        <v>5</v>
      </c>
      <c r="C12" s="4">
        <v>36</v>
      </c>
      <c r="D12" s="10">
        <v>7.7962962962962968E-4</v>
      </c>
      <c r="E12" s="4">
        <v>39</v>
      </c>
      <c r="F12" s="10">
        <v>7.6481481481481485E-4</v>
      </c>
      <c r="G12" s="4">
        <v>31</v>
      </c>
      <c r="H12" s="10"/>
      <c r="I12" s="4">
        <v>30</v>
      </c>
      <c r="J12" s="10"/>
      <c r="K12" s="6"/>
      <c r="L12" s="51">
        <f>AVERAGE(C12,E12,G12,I12)</f>
        <v>34</v>
      </c>
      <c r="M12" s="20">
        <f>AVERAGE(D12,F12,H12,J12)</f>
        <v>7.7222222222222232E-4</v>
      </c>
      <c r="N12" s="7"/>
      <c r="O12" s="42">
        <v>7.7303240740740728E-4</v>
      </c>
      <c r="P12" s="54">
        <v>7.7418981481481479E-4</v>
      </c>
      <c r="Q12" s="13"/>
      <c r="R12" s="13">
        <v>6.8506944444444442E-4</v>
      </c>
      <c r="S12" s="10"/>
      <c r="T12" s="120">
        <v>7.7303240740740728E-4</v>
      </c>
      <c r="U12" s="158"/>
      <c r="W12" s="15"/>
      <c r="X12" s="16">
        <v>7.8923611111111121E-4</v>
      </c>
      <c r="Y12" s="54">
        <v>7.1516203703703705E-4</v>
      </c>
      <c r="Z12" s="54">
        <f t="shared" si="0"/>
        <v>7.4074074074074168E-5</v>
      </c>
      <c r="AA12" s="54">
        <v>8.5520833333333336E-4</v>
      </c>
      <c r="AB12" s="13">
        <v>7.5682870370370368E-4</v>
      </c>
      <c r="AC12" s="123">
        <f t="shared" si="1"/>
        <v>8.4710648148148145E-4</v>
      </c>
    </row>
    <row r="13" spans="1:29" x14ac:dyDescent="0.25">
      <c r="A13" t="s">
        <v>19</v>
      </c>
      <c r="C13" s="4">
        <v>26</v>
      </c>
      <c r="D13" s="10"/>
      <c r="E13" s="4">
        <v>36</v>
      </c>
      <c r="F13" s="10">
        <v>1.6606481481481481E-3</v>
      </c>
      <c r="G13" s="4">
        <v>30</v>
      </c>
      <c r="H13" s="10"/>
      <c r="I13" s="4">
        <v>36</v>
      </c>
      <c r="J13" s="10">
        <v>1.6508101851851851E-3</v>
      </c>
      <c r="K13" s="6"/>
      <c r="L13" s="51">
        <f>AVERAGE(C13,E13,G13,I13)</f>
        <v>32</v>
      </c>
      <c r="M13" s="20"/>
      <c r="N13" s="7"/>
      <c r="O13" s="42">
        <v>1.6885416666666665E-3</v>
      </c>
      <c r="P13" s="54">
        <v>1.6885416666666665E-3</v>
      </c>
      <c r="Q13" s="13"/>
      <c r="R13" s="13">
        <v>1.4940972222222222E-3</v>
      </c>
      <c r="S13" s="10"/>
      <c r="T13" s="120">
        <v>1.6885416666666665E-3</v>
      </c>
      <c r="U13" s="158"/>
      <c r="W13" s="15"/>
      <c r="X13" s="16">
        <v>1.7221064814814816E-3</v>
      </c>
      <c r="Y13" s="54">
        <v>1.5589120370370368E-3</v>
      </c>
      <c r="Z13" s="54">
        <f t="shared" si="0"/>
        <v>1.6319444444444476E-4</v>
      </c>
      <c r="AA13" s="54">
        <v>1.8656250000000001E-3</v>
      </c>
      <c r="AB13" s="13">
        <v>1.6503472222222223E-3</v>
      </c>
      <c r="AC13" s="123">
        <f t="shared" si="1"/>
        <v>1.8517361111111113E-3</v>
      </c>
    </row>
    <row r="14" spans="1:29" x14ac:dyDescent="0.25">
      <c r="C14" s="4"/>
      <c r="D14" s="10"/>
      <c r="E14" s="4"/>
      <c r="F14" s="10"/>
      <c r="G14" s="4"/>
      <c r="H14" s="10"/>
      <c r="I14" s="4"/>
      <c r="J14" s="10"/>
      <c r="K14" s="6"/>
      <c r="L14" s="51"/>
      <c r="M14" s="10"/>
      <c r="N14" s="7"/>
      <c r="O14" s="42"/>
      <c r="P14" s="54"/>
      <c r="Q14" s="13"/>
      <c r="R14" s="13"/>
      <c r="S14" s="10"/>
      <c r="T14" s="120"/>
      <c r="W14" s="15"/>
      <c r="X14" s="16"/>
      <c r="Y14" s="54"/>
      <c r="Z14" s="54"/>
      <c r="AA14" s="54"/>
      <c r="AB14" s="13"/>
      <c r="AC14" s="123"/>
    </row>
    <row r="15" spans="1:29" x14ac:dyDescent="0.25">
      <c r="A15" t="s">
        <v>7</v>
      </c>
      <c r="C15" s="4">
        <v>32</v>
      </c>
      <c r="D15" s="10">
        <v>8.8576388888888895E-4</v>
      </c>
      <c r="E15" s="4">
        <v>33</v>
      </c>
      <c r="F15" s="10">
        <v>9.1747685185185172E-4</v>
      </c>
      <c r="G15" s="4">
        <v>15</v>
      </c>
      <c r="H15" s="10"/>
      <c r="I15" s="4">
        <v>24</v>
      </c>
      <c r="J15" s="10"/>
      <c r="K15" s="6"/>
      <c r="L15" s="51">
        <f>AVERAGE(C15,E15,G15,I15)</f>
        <v>26</v>
      </c>
      <c r="M15" s="10"/>
      <c r="N15" s="7"/>
      <c r="O15" s="42">
        <v>8.7835648148148137E-4</v>
      </c>
      <c r="P15" s="54">
        <v>8.7488425925925928E-4</v>
      </c>
      <c r="Q15" s="13"/>
      <c r="R15" s="13">
        <v>7.7418981481481479E-4</v>
      </c>
      <c r="S15" s="10"/>
      <c r="T15" s="120">
        <v>8.7488425925925928E-4</v>
      </c>
      <c r="U15" s="158"/>
      <c r="W15" s="15"/>
      <c r="X15" s="16">
        <v>8.9224537037037039E-4</v>
      </c>
      <c r="Y15" s="54">
        <v>8.0775462962962962E-4</v>
      </c>
      <c r="Z15" s="54">
        <f t="shared" ref="Z15" si="4">X15-Y15</f>
        <v>8.4490740740740772E-5</v>
      </c>
      <c r="AA15" s="54">
        <v>9.6631944444444445E-4</v>
      </c>
      <c r="AB15" s="13">
        <v>8.5520833333333336E-4</v>
      </c>
      <c r="AC15" s="123">
        <f t="shared" si="1"/>
        <v>9.5937500000000005E-4</v>
      </c>
    </row>
    <row r="16" spans="1:29" x14ac:dyDescent="0.25">
      <c r="A16" t="s">
        <v>20</v>
      </c>
      <c r="C16" s="4">
        <v>23</v>
      </c>
      <c r="D16" s="10"/>
      <c r="E16" s="4">
        <v>22</v>
      </c>
      <c r="F16" s="10"/>
      <c r="G16" s="4">
        <v>11</v>
      </c>
      <c r="H16" s="10"/>
      <c r="I16" s="4">
        <v>23</v>
      </c>
      <c r="J16" s="10"/>
      <c r="K16" s="6"/>
      <c r="L16" s="51">
        <f>AVERAGE(C16,E16,G16,I16)</f>
        <v>19.75</v>
      </c>
      <c r="M16" s="10"/>
      <c r="N16" s="7"/>
      <c r="O16" s="42">
        <v>1.9142361111111111E-3</v>
      </c>
      <c r="P16" s="54">
        <v>1.9142361111111111E-3</v>
      </c>
      <c r="Q16" s="13"/>
      <c r="R16" s="13">
        <v>1.6954861111111112E-3</v>
      </c>
      <c r="S16" s="10"/>
      <c r="T16" s="120">
        <v>1.9142361111111111E-3</v>
      </c>
      <c r="U16" s="158"/>
      <c r="W16" s="15"/>
      <c r="X16" s="16">
        <v>1.9547453703703706E-3</v>
      </c>
      <c r="Y16" s="54">
        <v>1.7695601851851854E-3</v>
      </c>
      <c r="Z16" s="54">
        <f t="shared" si="0"/>
        <v>1.8518518518518515E-4</v>
      </c>
      <c r="AA16" s="54">
        <v>2.1179398148148151E-3</v>
      </c>
      <c r="AB16" s="13">
        <v>1.8737268518518519E-3</v>
      </c>
      <c r="AC16" s="123">
        <f t="shared" si="1"/>
        <v>2.0994212962962963E-3</v>
      </c>
    </row>
    <row r="17" spans="1:29" x14ac:dyDescent="0.25">
      <c r="C17" s="4"/>
      <c r="D17" s="10"/>
      <c r="E17" s="4"/>
      <c r="F17" s="10"/>
      <c r="G17" s="68"/>
      <c r="H17" s="10"/>
      <c r="I17" s="68"/>
      <c r="J17" s="10"/>
      <c r="K17" s="6"/>
      <c r="L17" s="51"/>
      <c r="M17" s="10"/>
      <c r="N17" s="7"/>
      <c r="O17" s="42"/>
      <c r="P17" s="54"/>
      <c r="Q17" s="13"/>
      <c r="R17" s="13"/>
      <c r="S17" s="10"/>
      <c r="T17" s="120"/>
      <c r="W17" s="15"/>
      <c r="X17" s="16"/>
      <c r="Y17" s="54"/>
      <c r="Z17" s="54"/>
      <c r="AA17" s="54"/>
      <c r="AB17" s="13"/>
      <c r="AC17" s="123"/>
    </row>
    <row r="18" spans="1:29" x14ac:dyDescent="0.25">
      <c r="A18" t="s">
        <v>9</v>
      </c>
      <c r="C18" s="4">
        <v>22</v>
      </c>
      <c r="D18" s="10"/>
      <c r="E18" s="4">
        <v>26</v>
      </c>
      <c r="F18" s="10"/>
      <c r="G18" s="4">
        <v>23</v>
      </c>
      <c r="H18" s="10"/>
      <c r="I18" s="4">
        <v>27</v>
      </c>
      <c r="J18" s="10"/>
      <c r="K18" s="6"/>
      <c r="L18" s="51">
        <f>AVERAGE(C18,E18,G18,I18)</f>
        <v>24.5</v>
      </c>
      <c r="M18" s="10"/>
      <c r="N18" s="7"/>
      <c r="O18" s="42">
        <v>7.6608796296296288E-4</v>
      </c>
      <c r="P18" s="54">
        <v>7.684027777777779E-4</v>
      </c>
      <c r="Q18" s="13"/>
      <c r="R18" s="13">
        <v>6.7928240740740742E-4</v>
      </c>
      <c r="S18" s="10"/>
      <c r="T18" s="120">
        <v>7.6608796296296288E-4</v>
      </c>
      <c r="U18" s="158"/>
      <c r="W18" s="15"/>
      <c r="X18" s="16">
        <v>7.83449074074074E-4</v>
      </c>
      <c r="Y18" s="54">
        <v>7.0937500000000004E-4</v>
      </c>
      <c r="Z18" s="54">
        <f t="shared" ref="Z18" si="5">X18-Y18</f>
        <v>7.4074074074073951E-5</v>
      </c>
      <c r="AA18" s="54">
        <v>8.4826388888888885E-4</v>
      </c>
      <c r="AB18" s="13">
        <v>7.5104166666666668E-4</v>
      </c>
      <c r="AC18" s="123">
        <f t="shared" si="1"/>
        <v>8.4016203703703683E-4</v>
      </c>
    </row>
    <row r="19" spans="1:29" x14ac:dyDescent="0.25">
      <c r="A19" t="s">
        <v>21</v>
      </c>
      <c r="C19" s="4">
        <v>9</v>
      </c>
      <c r="D19" s="10"/>
      <c r="E19" s="4">
        <v>12</v>
      </c>
      <c r="F19" s="10"/>
      <c r="G19" s="4">
        <v>9</v>
      </c>
      <c r="H19" s="10"/>
      <c r="I19" s="4">
        <v>10</v>
      </c>
      <c r="J19" s="10"/>
      <c r="K19" s="6"/>
      <c r="L19" s="51">
        <f>AVERAGE(C19,E19,G19,I19)</f>
        <v>10</v>
      </c>
      <c r="M19" s="10"/>
      <c r="N19" s="7"/>
      <c r="O19" s="42">
        <v>1.7012731481481482E-3</v>
      </c>
      <c r="P19" s="54">
        <v>1.7012731481481482E-3</v>
      </c>
      <c r="Q19" s="13"/>
      <c r="R19" s="13">
        <v>1.5056712962962964E-3</v>
      </c>
      <c r="S19" s="10"/>
      <c r="T19" s="120">
        <v>1.7012731481481482E-3</v>
      </c>
      <c r="U19" s="158"/>
      <c r="W19" s="15"/>
      <c r="X19" s="16">
        <v>1.7359953703703702E-3</v>
      </c>
      <c r="Y19" s="54">
        <v>1.570486111111111E-3</v>
      </c>
      <c r="Z19" s="54">
        <f t="shared" si="0"/>
        <v>1.6550925925925913E-4</v>
      </c>
      <c r="AA19" s="54">
        <v>1.8806712962962963E-3</v>
      </c>
      <c r="AB19" s="13">
        <v>1.6630787037037039E-3</v>
      </c>
      <c r="AC19" s="123">
        <f t="shared" si="1"/>
        <v>1.8667824074074073E-3</v>
      </c>
    </row>
    <row r="20" spans="1:29" x14ac:dyDescent="0.25">
      <c r="C20" s="4"/>
      <c r="D20" s="10"/>
      <c r="E20" s="4"/>
      <c r="F20" s="10"/>
      <c r="G20" s="4"/>
      <c r="H20" s="10"/>
      <c r="I20" s="4"/>
      <c r="J20" s="10"/>
      <c r="K20" s="6"/>
      <c r="L20" s="51"/>
      <c r="M20" s="10"/>
      <c r="N20" s="7"/>
      <c r="O20" s="42"/>
      <c r="P20" s="54"/>
      <c r="Q20" s="13"/>
      <c r="R20" s="13"/>
      <c r="S20" s="10"/>
      <c r="T20" s="120"/>
      <c r="W20" s="15"/>
      <c r="X20" s="16"/>
      <c r="Y20" s="54"/>
      <c r="Z20" s="54"/>
      <c r="AA20" s="54"/>
      <c r="AB20" s="13"/>
      <c r="AC20" s="123"/>
    </row>
    <row r="21" spans="1:29" x14ac:dyDescent="0.25">
      <c r="A21" t="s">
        <v>11</v>
      </c>
      <c r="C21" s="4">
        <v>24</v>
      </c>
      <c r="D21" s="10"/>
      <c r="E21" s="4">
        <v>22</v>
      </c>
      <c r="F21" s="10"/>
      <c r="G21" s="4">
        <v>23</v>
      </c>
      <c r="H21" s="10"/>
      <c r="I21" s="4">
        <v>25</v>
      </c>
      <c r="J21" s="10"/>
      <c r="K21" s="6"/>
      <c r="L21" s="51">
        <f>AVERAGE(C21,E21,G21,I21)</f>
        <v>23.5</v>
      </c>
      <c r="M21" s="10"/>
      <c r="N21" s="7"/>
      <c r="O21" s="42">
        <v>1.6399305555555557E-3</v>
      </c>
      <c r="P21" s="54">
        <v>1.7197916666666666E-3</v>
      </c>
      <c r="Q21" s="13"/>
      <c r="R21" s="13">
        <v>1.5207175925925926E-3</v>
      </c>
      <c r="S21" s="10"/>
      <c r="T21" s="120">
        <v>1.6399305555555557E-3</v>
      </c>
      <c r="U21" s="158"/>
      <c r="W21" s="15"/>
      <c r="X21" s="16">
        <v>1.7545138888888888E-3</v>
      </c>
      <c r="Y21" s="54">
        <v>1.5878472222222223E-3</v>
      </c>
      <c r="Z21" s="54">
        <f t="shared" si="0"/>
        <v>1.6666666666666653E-4</v>
      </c>
      <c r="AA21" s="54">
        <v>1.9003472222222223E-3</v>
      </c>
      <c r="AB21" s="13">
        <v>1.6804398148148149E-3</v>
      </c>
      <c r="AC21" s="123">
        <f t="shared" si="1"/>
        <v>1.8065972222222222E-3</v>
      </c>
    </row>
    <row r="22" spans="1:29" x14ac:dyDescent="0.25">
      <c r="A22" t="s">
        <v>22</v>
      </c>
      <c r="C22" s="23">
        <v>22</v>
      </c>
      <c r="D22" s="24"/>
      <c r="E22" s="23">
        <v>22</v>
      </c>
      <c r="F22" s="24"/>
      <c r="G22" s="23">
        <v>27</v>
      </c>
      <c r="H22" s="24"/>
      <c r="I22" s="23">
        <v>23</v>
      </c>
      <c r="J22" s="24"/>
      <c r="K22" s="6"/>
      <c r="L22" s="51">
        <f>AVERAGE(C22,E22,G22,I22)</f>
        <v>23.5</v>
      </c>
      <c r="M22" s="24"/>
      <c r="N22" s="7"/>
      <c r="O22" s="42">
        <v>3.659606481481482E-3</v>
      </c>
      <c r="P22" s="54">
        <v>3.6734953703703704E-3</v>
      </c>
      <c r="Q22" s="13"/>
      <c r="R22" s="13">
        <v>3.2498842592592592E-3</v>
      </c>
      <c r="S22" s="10"/>
      <c r="T22" s="120">
        <v>3.659606481481482E-3</v>
      </c>
      <c r="U22" s="158"/>
      <c r="W22" s="15"/>
      <c r="X22" s="16">
        <v>3.747569444444444E-3</v>
      </c>
      <c r="Y22" s="54">
        <v>3.3910879629629634E-3</v>
      </c>
      <c r="Z22" s="54">
        <f t="shared" si="0"/>
        <v>3.5648148148148063E-4</v>
      </c>
      <c r="AA22" s="54">
        <v>4.0589120370370371E-3</v>
      </c>
      <c r="AB22" s="13">
        <v>3.5913194444444443E-3</v>
      </c>
      <c r="AC22" s="123">
        <f t="shared" si="1"/>
        <v>4.0160879629629626E-3</v>
      </c>
    </row>
    <row r="23" spans="1:29" ht="15.75" thickBot="1" x14ac:dyDescent="0.3">
      <c r="C23" s="8"/>
      <c r="D23" s="11"/>
      <c r="E23" s="8"/>
      <c r="F23" s="11"/>
      <c r="G23" s="8"/>
      <c r="H23" s="11"/>
      <c r="I23" s="8"/>
      <c r="J23" s="11"/>
      <c r="K23" s="6"/>
      <c r="L23" s="71"/>
      <c r="M23" s="9"/>
      <c r="N23" s="7"/>
      <c r="O23" s="17"/>
      <c r="P23" s="65"/>
      <c r="Q23" s="27"/>
      <c r="R23" s="27"/>
      <c r="S23" s="11"/>
      <c r="T23" s="121"/>
      <c r="W23" s="15"/>
      <c r="X23" s="115"/>
      <c r="Y23" s="89"/>
      <c r="Z23" s="65"/>
      <c r="AA23" s="116"/>
      <c r="AB23" s="118"/>
      <c r="AC23" s="136"/>
    </row>
    <row r="24" spans="1:29" x14ac:dyDescent="0.25">
      <c r="C24" s="79">
        <f>SUM(C5:C22)</f>
        <v>356</v>
      </c>
      <c r="D24" s="15"/>
      <c r="E24" s="79">
        <f>SUM(E5:E22)</f>
        <v>334</v>
      </c>
      <c r="F24" s="15"/>
      <c r="G24" s="79">
        <f>SUM(G5:G22)</f>
        <v>256</v>
      </c>
      <c r="H24" s="15"/>
      <c r="I24" s="79">
        <f>SUM(I5:I22)</f>
        <v>326</v>
      </c>
      <c r="J24" s="15"/>
      <c r="K24" s="6"/>
      <c r="L24" s="79"/>
      <c r="M24" s="79"/>
      <c r="N24" s="7"/>
      <c r="O24" s="15"/>
      <c r="P24" s="15"/>
      <c r="Q24" s="15"/>
      <c r="R24" s="15"/>
      <c r="S24" s="15"/>
      <c r="T24" s="15"/>
    </row>
    <row r="25" spans="1:29" x14ac:dyDescent="0.25">
      <c r="B25" s="1"/>
      <c r="C25" s="32"/>
      <c r="D25" s="75"/>
      <c r="E25" s="32"/>
      <c r="F25" s="32"/>
      <c r="G25" s="77"/>
      <c r="H25" s="32"/>
      <c r="I25" s="77"/>
      <c r="J25" s="32"/>
      <c r="K25" s="32"/>
      <c r="L25" s="77"/>
      <c r="M25" s="77"/>
      <c r="N25" s="77"/>
      <c r="O25" s="77"/>
      <c r="P25" s="77"/>
      <c r="Q25" s="77"/>
      <c r="R25" s="77"/>
      <c r="S25" s="77"/>
      <c r="T25" s="77"/>
    </row>
    <row r="27" spans="1:29" x14ac:dyDescent="0.25">
      <c r="A27" s="84" t="s">
        <v>62</v>
      </c>
      <c r="B27" s="1"/>
    </row>
    <row r="28" spans="1:29" x14ac:dyDescent="0.25">
      <c r="A28" s="85" t="s">
        <v>63</v>
      </c>
      <c r="B28" s="1"/>
    </row>
    <row r="29" spans="1:29" x14ac:dyDescent="0.25">
      <c r="A29" s="85" t="s">
        <v>64</v>
      </c>
      <c r="B29" s="1"/>
    </row>
    <row r="30" spans="1:29" x14ac:dyDescent="0.25">
      <c r="A30" s="108" t="s">
        <v>65</v>
      </c>
      <c r="B30" s="1"/>
    </row>
    <row r="31" spans="1:29" x14ac:dyDescent="0.25">
      <c r="B31" s="1"/>
    </row>
    <row r="32" spans="1:29" x14ac:dyDescent="0.25">
      <c r="A32" s="86" t="s">
        <v>52</v>
      </c>
      <c r="B32" s="1"/>
    </row>
    <row r="33" spans="2:2" x14ac:dyDescent="0.25">
      <c r="B33" s="1"/>
    </row>
    <row r="34" spans="2:2" x14ac:dyDescent="0.25">
      <c r="B34" s="1"/>
    </row>
  </sheetData>
  <mergeCells count="4">
    <mergeCell ref="C3:D3"/>
    <mergeCell ref="E3:F3"/>
    <mergeCell ref="G3:H3"/>
    <mergeCell ref="I3:J3"/>
  </mergeCells>
  <pageMargins left="0.7" right="0.7" top="0.75" bottom="0.75" header="0.3" footer="0.3"/>
  <pageSetup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topLeftCell="L1" zoomScale="90" zoomScaleNormal="90" workbookViewId="0">
      <selection activeCell="V7" sqref="V7"/>
    </sheetView>
  </sheetViews>
  <sheetFormatPr defaultRowHeight="15" x14ac:dyDescent="0.25"/>
  <cols>
    <col min="3" max="3" width="9.140625" style="1"/>
    <col min="4" max="4" width="14.7109375" style="1" customWidth="1"/>
    <col min="5" max="5" width="9.140625" style="1"/>
    <col min="6" max="6" width="14.7109375" style="1" customWidth="1"/>
    <col min="7" max="7" width="9.140625" style="1"/>
    <col min="8" max="8" width="14.7109375" style="1" customWidth="1"/>
    <col min="9" max="9" width="9.140625" style="1"/>
    <col min="10" max="10" width="14.7109375" style="1" customWidth="1"/>
    <col min="12" max="12" width="9.140625" style="32"/>
    <col min="13" max="13" width="9.140625" style="83"/>
    <col min="14" max="14" width="12.7109375" style="83" customWidth="1"/>
    <col min="15" max="15" width="5.140625" customWidth="1"/>
    <col min="16" max="16" width="14.5703125" customWidth="1"/>
    <col min="17" max="22" width="12.7109375" customWidth="1"/>
    <col min="23" max="24" width="9.140625" customWidth="1"/>
    <col min="25" max="26" width="11.42578125" customWidth="1"/>
    <col min="27" max="27" width="11" customWidth="1"/>
    <col min="28" max="29" width="11.42578125" customWidth="1"/>
  </cols>
  <sheetData>
    <row r="1" spans="1:29" ht="15.75" thickBot="1" x14ac:dyDescent="0.3">
      <c r="A1" t="s">
        <v>30</v>
      </c>
    </row>
    <row r="2" spans="1:29" ht="15.75" thickBot="1" x14ac:dyDescent="0.3">
      <c r="C2" s="173" t="s">
        <v>59</v>
      </c>
      <c r="D2" s="174"/>
      <c r="E2" s="174"/>
      <c r="F2" s="174"/>
      <c r="G2" s="174"/>
      <c r="H2" s="174"/>
      <c r="I2" s="174"/>
      <c r="J2" s="175"/>
      <c r="L2" s="83"/>
    </row>
    <row r="3" spans="1:29" ht="46.5" customHeight="1" thickBot="1" x14ac:dyDescent="0.3">
      <c r="A3" s="2"/>
      <c r="C3" s="176">
        <v>2014</v>
      </c>
      <c r="D3" s="177"/>
      <c r="E3" s="176">
        <v>2015</v>
      </c>
      <c r="F3" s="177"/>
      <c r="G3" s="178">
        <v>2016</v>
      </c>
      <c r="H3" s="179"/>
      <c r="I3" s="178">
        <v>2017</v>
      </c>
      <c r="J3" s="179"/>
      <c r="L3" s="43" t="s">
        <v>13</v>
      </c>
      <c r="M3" s="103" t="s">
        <v>53</v>
      </c>
      <c r="N3" s="94" t="s">
        <v>54</v>
      </c>
      <c r="P3" s="133" t="s">
        <v>60</v>
      </c>
      <c r="Q3" s="93" t="s">
        <v>23</v>
      </c>
      <c r="R3" s="93" t="s">
        <v>15</v>
      </c>
      <c r="S3" s="103" t="s">
        <v>83</v>
      </c>
      <c r="T3" s="103" t="s">
        <v>69</v>
      </c>
      <c r="U3" s="95" t="s">
        <v>90</v>
      </c>
      <c r="V3" s="133" t="s">
        <v>86</v>
      </c>
      <c r="Y3" s="43" t="s">
        <v>55</v>
      </c>
      <c r="Z3" s="93" t="s">
        <v>56</v>
      </c>
      <c r="AA3" s="58" t="s">
        <v>57</v>
      </c>
      <c r="AB3" s="95" t="s">
        <v>58</v>
      </c>
      <c r="AC3" s="127" t="s">
        <v>93</v>
      </c>
    </row>
    <row r="4" spans="1:29" x14ac:dyDescent="0.25">
      <c r="A4" t="s">
        <v>0</v>
      </c>
      <c r="C4" s="76">
        <v>85</v>
      </c>
      <c r="D4" s="33">
        <v>2.7349537037037034E-4</v>
      </c>
      <c r="E4" s="76">
        <v>71</v>
      </c>
      <c r="F4" s="33">
        <v>2.7048611111111115E-4</v>
      </c>
      <c r="G4" s="76">
        <v>91</v>
      </c>
      <c r="H4" s="33">
        <v>2.7291666666666664E-4</v>
      </c>
      <c r="I4" s="76">
        <v>61</v>
      </c>
      <c r="J4" s="33"/>
      <c r="L4" s="76">
        <f t="shared" ref="L4:L20" si="0">AVERAGE(C4,E4,G4,I4)</f>
        <v>77</v>
      </c>
      <c r="M4" s="97">
        <v>64</v>
      </c>
      <c r="N4" s="33">
        <f>AVERAGE(D4,F4,H4,J4)</f>
        <v>2.7229938271604938E-4</v>
      </c>
      <c r="P4" s="72">
        <v>2.7418981481481484E-4</v>
      </c>
      <c r="Q4" s="70">
        <v>3.1006944444444447E-4</v>
      </c>
      <c r="R4" s="70">
        <v>2.8692129629629624E-4</v>
      </c>
      <c r="S4" s="70">
        <f>R4</f>
        <v>2.8692129629629624E-4</v>
      </c>
      <c r="T4" s="70">
        <v>2.7418981481481484E-4</v>
      </c>
      <c r="U4" s="33">
        <f>'13-14 Boys'!T5</f>
        <v>3.0081018518518515E-4</v>
      </c>
      <c r="V4" s="119">
        <v>2.7303240740740744E-4</v>
      </c>
      <c r="W4" s="155"/>
      <c r="Y4" s="69">
        <v>3.1701388888888887E-4</v>
      </c>
      <c r="Z4" s="70">
        <f t="shared" ref="Z4:Z9" si="1">R4</f>
        <v>2.8692129629629624E-4</v>
      </c>
      <c r="AA4" s="70">
        <f>Y4-Z4</f>
        <v>3.0092592592592627E-5</v>
      </c>
      <c r="AB4" s="33">
        <f>V4</f>
        <v>2.7303240740740744E-4</v>
      </c>
      <c r="AC4" s="125">
        <f>AA4+AB4</f>
        <v>3.0312500000000006E-4</v>
      </c>
    </row>
    <row r="5" spans="1:29" x14ac:dyDescent="0.25">
      <c r="A5" t="s">
        <v>1</v>
      </c>
      <c r="C5" s="47">
        <v>80</v>
      </c>
      <c r="D5" s="10">
        <v>6.0115740740740735E-4</v>
      </c>
      <c r="E5" s="47">
        <v>63</v>
      </c>
      <c r="F5" s="10"/>
      <c r="G5" s="47">
        <v>82</v>
      </c>
      <c r="H5" s="10">
        <v>6.0000000000000006E-4</v>
      </c>
      <c r="I5" s="47">
        <v>64</v>
      </c>
      <c r="J5" s="10">
        <v>6.2233796296296299E-4</v>
      </c>
      <c r="L5" s="47">
        <f t="shared" si="0"/>
        <v>72.25</v>
      </c>
      <c r="M5" s="96">
        <v>64</v>
      </c>
      <c r="N5" s="10">
        <f t="shared" ref="N5:N6" si="2">AVERAGE(D5,F5,H5,J5)</f>
        <v>6.0783179012345676E-4</v>
      </c>
      <c r="P5" s="42">
        <v>6.0057870370370376E-4</v>
      </c>
      <c r="Q5" s="54">
        <v>6.7581018518518511E-4</v>
      </c>
      <c r="R5" s="54">
        <v>6.2372685185185187E-4</v>
      </c>
      <c r="S5" s="54">
        <f>R5</f>
        <v>6.2372685185185187E-4</v>
      </c>
      <c r="T5" s="54">
        <v>5.9826388888888885E-4</v>
      </c>
      <c r="U5" s="10">
        <f>'13-14 Boys'!T6</f>
        <v>6.5844907407407421E-4</v>
      </c>
      <c r="V5" s="120">
        <v>6.0057870370370376E-4</v>
      </c>
      <c r="Y5" s="16">
        <v>6.8969907407407424E-4</v>
      </c>
      <c r="Z5" s="54">
        <f t="shared" si="1"/>
        <v>6.2372685185185187E-4</v>
      </c>
      <c r="AA5" s="54">
        <f t="shared" ref="AA5:AA21" si="3">Y5-Z5</f>
        <v>6.5972222222222365E-5</v>
      </c>
      <c r="AB5" s="10">
        <f t="shared" ref="AB5:AB21" si="4">V5</f>
        <v>6.0057870370370376E-4</v>
      </c>
      <c r="AC5" s="125">
        <f t="shared" ref="AC5:AC21" si="5">AA5+AB5</f>
        <v>6.6655092592592612E-4</v>
      </c>
    </row>
    <row r="6" spans="1:29" x14ac:dyDescent="0.25">
      <c r="A6" t="s">
        <v>2</v>
      </c>
      <c r="C6" s="47">
        <v>46</v>
      </c>
      <c r="D6" s="10"/>
      <c r="E6" s="47">
        <v>46</v>
      </c>
      <c r="F6" s="10"/>
      <c r="G6" s="47">
        <v>61</v>
      </c>
      <c r="H6" s="10">
        <v>1.3304398148148149E-3</v>
      </c>
      <c r="I6" s="47">
        <v>59</v>
      </c>
      <c r="J6" s="10">
        <v>1.3072916666666667E-3</v>
      </c>
      <c r="L6" s="47">
        <f t="shared" si="0"/>
        <v>53</v>
      </c>
      <c r="M6" s="96">
        <v>48</v>
      </c>
      <c r="N6" s="10">
        <f t="shared" si="2"/>
        <v>1.3188657407407407E-3</v>
      </c>
      <c r="P6" s="42">
        <v>1.3297453703703702E-3</v>
      </c>
      <c r="Q6" s="54">
        <v>1.4755787037037036E-3</v>
      </c>
      <c r="R6" s="54">
        <v>1.3621527777777779E-3</v>
      </c>
      <c r="S6" s="54">
        <f t="shared" ref="S6:S9" si="6">R6</f>
        <v>1.3621527777777779E-3</v>
      </c>
      <c r="T6" s="54">
        <v>1.3054398148148148E-3</v>
      </c>
      <c r="U6" s="10">
        <f>'13-14 Boys'!T7</f>
        <v>1.4339120370370371E-3</v>
      </c>
      <c r="V6" s="120">
        <v>1.3193287037037039E-3</v>
      </c>
      <c r="W6" s="155"/>
      <c r="Y6" s="16">
        <v>1.5056712962962964E-3</v>
      </c>
      <c r="Z6" s="54">
        <f t="shared" si="1"/>
        <v>1.3621527777777779E-3</v>
      </c>
      <c r="AA6" s="54">
        <f>Y6-Z6</f>
        <v>1.4351851851851852E-4</v>
      </c>
      <c r="AB6" s="10">
        <f t="shared" si="4"/>
        <v>1.3193287037037039E-3</v>
      </c>
      <c r="AC6" s="125">
        <f>AA6+AB6</f>
        <v>1.4628472222222224E-3</v>
      </c>
    </row>
    <row r="7" spans="1:29" x14ac:dyDescent="0.25">
      <c r="A7" t="s">
        <v>3</v>
      </c>
      <c r="C7" s="47">
        <v>31</v>
      </c>
      <c r="D7" s="10"/>
      <c r="E7" s="47">
        <v>31</v>
      </c>
      <c r="F7" s="10"/>
      <c r="G7" s="47">
        <v>36</v>
      </c>
      <c r="H7" s="10"/>
      <c r="I7" s="47">
        <v>36</v>
      </c>
      <c r="J7" s="10"/>
      <c r="L7" s="47">
        <f t="shared" si="0"/>
        <v>33.5</v>
      </c>
      <c r="M7" s="96">
        <v>40</v>
      </c>
      <c r="N7" s="10"/>
      <c r="P7" s="42">
        <v>3.7035879629629636E-3</v>
      </c>
      <c r="Q7" s="54">
        <v>4.0045138888888882E-3</v>
      </c>
      <c r="R7" s="54">
        <v>3.6966435185185179E-3</v>
      </c>
      <c r="S7" s="54">
        <f t="shared" si="6"/>
        <v>3.6966435185185179E-3</v>
      </c>
      <c r="T7" s="54">
        <v>3.542708333333333E-3</v>
      </c>
      <c r="U7" s="10">
        <f>'13-14 Boys'!T8</f>
        <v>3.864467592592593E-3</v>
      </c>
      <c r="V7" s="120">
        <v>3.7035879629629636E-3</v>
      </c>
      <c r="Y7" s="16">
        <v>3.2348379629629624E-3</v>
      </c>
      <c r="Z7" s="54">
        <f t="shared" si="1"/>
        <v>3.6966435185185179E-3</v>
      </c>
      <c r="AA7" s="54">
        <f>Z7-Y7</f>
        <v>4.6180555555555558E-4</v>
      </c>
      <c r="AB7" s="10">
        <f t="shared" si="4"/>
        <v>3.7035879629629636E-3</v>
      </c>
      <c r="AC7" s="125">
        <f>V7-AA7</f>
        <v>3.2417824074074081E-3</v>
      </c>
    </row>
    <row r="8" spans="1:29" x14ac:dyDescent="0.25">
      <c r="A8" t="s">
        <v>17</v>
      </c>
      <c r="C8" s="47">
        <v>15</v>
      </c>
      <c r="D8" s="10"/>
      <c r="E8" s="47">
        <v>14</v>
      </c>
      <c r="F8" s="10"/>
      <c r="G8" s="47">
        <v>16</v>
      </c>
      <c r="H8" s="10"/>
      <c r="I8" s="47">
        <v>22</v>
      </c>
      <c r="J8" s="10"/>
      <c r="L8" s="47">
        <f t="shared" si="0"/>
        <v>16.75</v>
      </c>
      <c r="M8" s="96">
        <v>32</v>
      </c>
      <c r="N8" s="10"/>
      <c r="P8" s="42">
        <v>7.66886574074074E-3</v>
      </c>
      <c r="Q8" s="54">
        <v>8.3077546296296285E-3</v>
      </c>
      <c r="R8" s="54">
        <v>7.66886574074074E-3</v>
      </c>
      <c r="S8" s="54">
        <f t="shared" si="6"/>
        <v>7.66886574074074E-3</v>
      </c>
      <c r="T8" s="54">
        <v>7.3494212962962957E-3</v>
      </c>
      <c r="U8" s="10">
        <f>'13-14 Boys'!T9</f>
        <v>7.9883101851851851E-3</v>
      </c>
      <c r="V8" s="120">
        <v>7.66886574074074E-3</v>
      </c>
      <c r="Y8" s="16">
        <v>6.7116898148148153E-3</v>
      </c>
      <c r="Z8" s="54">
        <f t="shared" si="1"/>
        <v>7.66886574074074E-3</v>
      </c>
      <c r="AA8" s="54">
        <f t="shared" ref="AA8:AA9" si="7">Z8-Y8</f>
        <v>9.5717592592592469E-4</v>
      </c>
      <c r="AB8" s="10">
        <f t="shared" si="4"/>
        <v>7.66886574074074E-3</v>
      </c>
      <c r="AC8" s="125">
        <f t="shared" ref="AC8:AC9" si="8">V8-AA8</f>
        <v>6.7116898148148153E-3</v>
      </c>
    </row>
    <row r="9" spans="1:29" x14ac:dyDescent="0.25">
      <c r="A9" t="s">
        <v>18</v>
      </c>
      <c r="C9" s="47">
        <v>16</v>
      </c>
      <c r="D9" s="10"/>
      <c r="E9" s="47">
        <v>9</v>
      </c>
      <c r="F9" s="10"/>
      <c r="G9" s="47">
        <v>8</v>
      </c>
      <c r="H9" s="10"/>
      <c r="I9" s="47">
        <v>15</v>
      </c>
      <c r="J9" s="10"/>
      <c r="L9" s="47">
        <f t="shared" si="0"/>
        <v>12</v>
      </c>
      <c r="M9" s="96">
        <v>32</v>
      </c>
      <c r="N9" s="10"/>
      <c r="P9" s="42">
        <v>1.2851736111111111E-2</v>
      </c>
      <c r="Q9" s="54">
        <v>1.3922337962962964E-2</v>
      </c>
      <c r="R9" s="54">
        <v>1.2851736111111111E-2</v>
      </c>
      <c r="S9" s="54">
        <f t="shared" si="6"/>
        <v>1.2851736111111111E-2</v>
      </c>
      <c r="T9" s="54">
        <v>1.2315856481481481E-2</v>
      </c>
      <c r="U9" s="10">
        <f>'13-14 Boys'!T10</f>
        <v>1.3510300925925927E-2</v>
      </c>
      <c r="V9" s="120">
        <v>1.2851736111111111E-2</v>
      </c>
      <c r="Y9" s="16">
        <v>1.2776504629629632E-2</v>
      </c>
      <c r="Z9" s="54">
        <f t="shared" si="1"/>
        <v>1.2851736111111111E-2</v>
      </c>
      <c r="AA9" s="54">
        <f t="shared" si="7"/>
        <v>7.5231481481478207E-5</v>
      </c>
      <c r="AB9" s="10">
        <f t="shared" si="4"/>
        <v>1.2851736111111111E-2</v>
      </c>
      <c r="AC9" s="125">
        <f t="shared" si="8"/>
        <v>1.2776504629629632E-2</v>
      </c>
    </row>
    <row r="10" spans="1:29" x14ac:dyDescent="0.25">
      <c r="C10" s="47"/>
      <c r="D10" s="10"/>
      <c r="E10" s="47"/>
      <c r="F10" s="10"/>
      <c r="G10" s="47"/>
      <c r="H10" s="10"/>
      <c r="I10" s="47"/>
      <c r="J10" s="10"/>
      <c r="L10" s="47"/>
      <c r="M10" s="96"/>
      <c r="N10" s="10"/>
      <c r="P10" s="42"/>
      <c r="Q10" s="54"/>
      <c r="R10" s="54"/>
      <c r="S10" s="54"/>
      <c r="T10" s="54"/>
      <c r="U10" s="10"/>
      <c r="V10" s="120"/>
      <c r="Y10" s="16"/>
      <c r="Z10" s="54"/>
      <c r="AA10" s="54"/>
      <c r="AB10" s="10"/>
      <c r="AC10" s="125"/>
    </row>
    <row r="11" spans="1:29" x14ac:dyDescent="0.25">
      <c r="A11" t="s">
        <v>5</v>
      </c>
      <c r="C11" s="47">
        <v>33</v>
      </c>
      <c r="D11" s="10"/>
      <c r="E11" s="47">
        <v>29</v>
      </c>
      <c r="F11" s="10"/>
      <c r="G11" s="47">
        <v>44</v>
      </c>
      <c r="H11" s="10"/>
      <c r="I11" s="47">
        <v>38</v>
      </c>
      <c r="J11" s="10"/>
      <c r="L11" s="47">
        <f t="shared" si="0"/>
        <v>36</v>
      </c>
      <c r="M11" s="96">
        <v>48</v>
      </c>
      <c r="N11" s="10"/>
      <c r="P11" s="42">
        <v>6.7812500000000002E-4</v>
      </c>
      <c r="Q11" s="54">
        <v>7.3483796296296307E-4</v>
      </c>
      <c r="R11" s="54">
        <v>6.7812500000000002E-4</v>
      </c>
      <c r="S11" s="54">
        <f>R11</f>
        <v>6.7812500000000002E-4</v>
      </c>
      <c r="T11" s="54">
        <v>6.5034722222222219E-4</v>
      </c>
      <c r="U11" s="10">
        <f>'13-14 Boys'!T12</f>
        <v>7.7303240740740728E-4</v>
      </c>
      <c r="V11" s="120">
        <v>6.7812500000000002E-4</v>
      </c>
      <c r="Y11" s="16">
        <v>7.4988425925925928E-4</v>
      </c>
      <c r="Z11" s="54">
        <f>R11</f>
        <v>6.7812500000000002E-4</v>
      </c>
      <c r="AA11" s="54">
        <f t="shared" si="3"/>
        <v>7.1759259259259259E-5</v>
      </c>
      <c r="AB11" s="10">
        <f t="shared" si="4"/>
        <v>6.7812500000000002E-4</v>
      </c>
      <c r="AC11" s="125">
        <f t="shared" si="5"/>
        <v>7.4988425925925928E-4</v>
      </c>
    </row>
    <row r="12" spans="1:29" x14ac:dyDescent="0.25">
      <c r="A12" t="s">
        <v>19</v>
      </c>
      <c r="C12" s="47">
        <v>22</v>
      </c>
      <c r="D12" s="10"/>
      <c r="E12" s="47">
        <v>29</v>
      </c>
      <c r="F12" s="10"/>
      <c r="G12" s="47">
        <v>36</v>
      </c>
      <c r="H12" s="10"/>
      <c r="I12" s="47">
        <v>37</v>
      </c>
      <c r="J12" s="10"/>
      <c r="L12" s="47">
        <f t="shared" si="0"/>
        <v>31</v>
      </c>
      <c r="M12" s="96">
        <v>48</v>
      </c>
      <c r="N12" s="10"/>
      <c r="P12" s="42">
        <v>1.5496527777777776E-3</v>
      </c>
      <c r="Q12" s="54">
        <v>1.6109953703703705E-3</v>
      </c>
      <c r="R12" s="54">
        <v>1.487152777777778E-3</v>
      </c>
      <c r="S12" s="54">
        <f>AVERAGE(Q12,R12)</f>
        <v>1.5490740740740742E-3</v>
      </c>
      <c r="T12" s="54">
        <v>1.4246527777777775E-3</v>
      </c>
      <c r="U12" s="10">
        <f>'13-14 Boys'!T13</f>
        <v>1.6885416666666665E-3</v>
      </c>
      <c r="V12" s="120">
        <v>1.5496527777777776E-3</v>
      </c>
      <c r="Y12" s="16">
        <v>1.6434027777777777E-3</v>
      </c>
      <c r="Z12" s="54">
        <f>R12</f>
        <v>1.487152777777778E-3</v>
      </c>
      <c r="AA12" s="54">
        <f>Y12-Z12</f>
        <v>1.5624999999999971E-4</v>
      </c>
      <c r="AB12" s="10">
        <f t="shared" si="4"/>
        <v>1.5496527777777776E-3</v>
      </c>
      <c r="AC12" s="125">
        <f>AA12+AB12</f>
        <v>1.7059027777777773E-3</v>
      </c>
    </row>
    <row r="13" spans="1:29" x14ac:dyDescent="0.25">
      <c r="C13" s="47"/>
      <c r="D13" s="10"/>
      <c r="E13" s="47"/>
      <c r="F13" s="10"/>
      <c r="G13" s="47"/>
      <c r="H13" s="10"/>
      <c r="I13" s="47"/>
      <c r="J13" s="10"/>
      <c r="L13" s="47"/>
      <c r="M13" s="96"/>
      <c r="N13" s="10"/>
      <c r="P13" s="42"/>
      <c r="Q13" s="54"/>
      <c r="R13" s="54"/>
      <c r="S13" s="54"/>
      <c r="T13" s="54"/>
      <c r="U13" s="10"/>
      <c r="V13" s="120"/>
      <c r="Y13" s="16"/>
      <c r="Z13" s="54"/>
      <c r="AA13" s="54"/>
      <c r="AB13" s="10">
        <f t="shared" si="4"/>
        <v>0</v>
      </c>
      <c r="AC13" s="125"/>
    </row>
    <row r="14" spans="1:29" x14ac:dyDescent="0.25">
      <c r="A14" t="s">
        <v>7</v>
      </c>
      <c r="C14" s="47">
        <v>33</v>
      </c>
      <c r="D14" s="10"/>
      <c r="E14" s="47">
        <v>33</v>
      </c>
      <c r="F14" s="10"/>
      <c r="G14" s="47">
        <v>47</v>
      </c>
      <c r="H14" s="10"/>
      <c r="I14" s="47">
        <v>27</v>
      </c>
      <c r="J14" s="10"/>
      <c r="L14" s="47">
        <f t="shared" si="0"/>
        <v>35</v>
      </c>
      <c r="M14" s="96">
        <v>48</v>
      </c>
      <c r="N14" s="10"/>
      <c r="P14" s="42">
        <v>7.6956018518518519E-4</v>
      </c>
      <c r="Q14" s="54">
        <v>8.3437500000000005E-4</v>
      </c>
      <c r="R14" s="54">
        <v>7.6956018518518519E-4</v>
      </c>
      <c r="S14" s="54">
        <f>R14</f>
        <v>7.6956018518518519E-4</v>
      </c>
      <c r="T14" s="54">
        <v>7.3831018518518516E-4</v>
      </c>
      <c r="U14" s="10">
        <f>'13-14 Boys'!T15</f>
        <v>8.7488425925925928E-4</v>
      </c>
      <c r="V14" s="120">
        <v>7.6956018518518519E-4</v>
      </c>
      <c r="Y14" s="16">
        <v>8.5057870370370365E-4</v>
      </c>
      <c r="Z14" s="54">
        <f>R14</f>
        <v>7.6956018518518519E-4</v>
      </c>
      <c r="AA14" s="54">
        <f t="shared" si="3"/>
        <v>8.1018518518518462E-5</v>
      </c>
      <c r="AB14" s="10">
        <f t="shared" si="4"/>
        <v>7.6956018518518519E-4</v>
      </c>
      <c r="AC14" s="125">
        <f t="shared" si="5"/>
        <v>8.5057870370370365E-4</v>
      </c>
    </row>
    <row r="15" spans="1:29" x14ac:dyDescent="0.25">
      <c r="A15" t="s">
        <v>20</v>
      </c>
      <c r="C15" s="47">
        <v>28</v>
      </c>
      <c r="D15" s="10"/>
      <c r="E15" s="47">
        <v>25</v>
      </c>
      <c r="F15" s="10"/>
      <c r="G15" s="47">
        <v>38</v>
      </c>
      <c r="H15" s="10"/>
      <c r="I15" s="47">
        <v>27</v>
      </c>
      <c r="J15" s="10"/>
      <c r="L15" s="47">
        <f t="shared" si="0"/>
        <v>29.5</v>
      </c>
      <c r="M15" s="96">
        <v>48</v>
      </c>
      <c r="N15" s="10"/>
      <c r="P15" s="42">
        <v>1.742939814814815E-3</v>
      </c>
      <c r="Q15" s="54">
        <v>1.8123842592592592E-3</v>
      </c>
      <c r="R15" s="54">
        <v>1.6734953703703703E-3</v>
      </c>
      <c r="S15" s="54">
        <f>AVERAGE(Q15,R15)</f>
        <v>1.7429398148148148E-3</v>
      </c>
      <c r="T15" s="54">
        <v>1.6040509259259257E-3</v>
      </c>
      <c r="U15" s="10">
        <f>'13-14 Boys'!T16</f>
        <v>1.9142361111111111E-3</v>
      </c>
      <c r="V15" s="120">
        <f>S15</f>
        <v>1.7429398148148148E-3</v>
      </c>
      <c r="Y15" s="16">
        <v>1.8494212962962963E-3</v>
      </c>
      <c r="Z15" s="54">
        <f>R15</f>
        <v>1.6734953703703703E-3</v>
      </c>
      <c r="AA15" s="54">
        <f>Y15-Z15</f>
        <v>1.7592592592592595E-4</v>
      </c>
      <c r="AB15" s="10">
        <f t="shared" si="4"/>
        <v>1.7429398148148148E-3</v>
      </c>
      <c r="AC15" s="125">
        <f>AA15+AB15</f>
        <v>1.9188657407407407E-3</v>
      </c>
    </row>
    <row r="16" spans="1:29" x14ac:dyDescent="0.25">
      <c r="C16" s="47"/>
      <c r="D16" s="10"/>
      <c r="E16" s="47"/>
      <c r="F16" s="10"/>
      <c r="G16" s="47"/>
      <c r="H16" s="10"/>
      <c r="I16" s="47"/>
      <c r="J16" s="10"/>
      <c r="L16" s="47"/>
      <c r="M16" s="96"/>
      <c r="N16" s="10"/>
      <c r="P16" s="42"/>
      <c r="Q16" s="54"/>
      <c r="R16" s="54"/>
      <c r="S16" s="54"/>
      <c r="T16" s="54"/>
      <c r="U16" s="10"/>
      <c r="V16" s="120"/>
      <c r="Y16" s="16"/>
      <c r="Z16" s="54"/>
      <c r="AA16" s="54"/>
      <c r="AB16" s="10"/>
      <c r="AC16" s="125"/>
    </row>
    <row r="17" spans="1:29" x14ac:dyDescent="0.25">
      <c r="A17" t="s">
        <v>9</v>
      </c>
      <c r="C17" s="47">
        <v>38</v>
      </c>
      <c r="D17" s="10"/>
      <c r="E17" s="47">
        <v>36</v>
      </c>
      <c r="F17" s="10"/>
      <c r="G17" s="47">
        <v>50</v>
      </c>
      <c r="H17" s="10">
        <v>7.0902777777777772E-4</v>
      </c>
      <c r="I17" s="47">
        <v>35</v>
      </c>
      <c r="J17" s="10"/>
      <c r="L17" s="47">
        <f t="shared" si="0"/>
        <v>39.75</v>
      </c>
      <c r="M17" s="96">
        <v>48</v>
      </c>
      <c r="N17" s="10"/>
      <c r="P17" s="42">
        <v>6.7812500000000002E-4</v>
      </c>
      <c r="Q17" s="54">
        <v>7.3368055555555556E-4</v>
      </c>
      <c r="R17" s="54">
        <v>6.7812500000000002E-4</v>
      </c>
      <c r="S17" s="54">
        <f>R17</f>
        <v>6.7812500000000002E-4</v>
      </c>
      <c r="T17" s="54">
        <v>6.491898148148149E-4</v>
      </c>
      <c r="U17" s="10">
        <f>'13-14 Boys'!T18</f>
        <v>7.6608796296296288E-4</v>
      </c>
      <c r="V17" s="120">
        <v>6.7812500000000002E-4</v>
      </c>
      <c r="Y17" s="16">
        <v>7.4872685185185188E-4</v>
      </c>
      <c r="Z17" s="54">
        <f>R17</f>
        <v>6.7812500000000002E-4</v>
      </c>
      <c r="AA17" s="54">
        <f t="shared" si="3"/>
        <v>7.0601851851851858E-5</v>
      </c>
      <c r="AB17" s="10">
        <f t="shared" si="4"/>
        <v>6.7812500000000002E-4</v>
      </c>
      <c r="AC17" s="125">
        <f t="shared" si="5"/>
        <v>7.4872685185185188E-4</v>
      </c>
    </row>
    <row r="18" spans="1:29" x14ac:dyDescent="0.25">
      <c r="A18" t="s">
        <v>21</v>
      </c>
      <c r="C18" s="47">
        <v>16</v>
      </c>
      <c r="D18" s="10"/>
      <c r="E18" s="47">
        <v>24</v>
      </c>
      <c r="F18" s="10"/>
      <c r="G18" s="47">
        <v>23</v>
      </c>
      <c r="H18" s="10"/>
      <c r="I18" s="47">
        <v>19</v>
      </c>
      <c r="J18" s="10"/>
      <c r="L18" s="47">
        <f t="shared" si="0"/>
        <v>20.5</v>
      </c>
      <c r="M18" s="96">
        <v>48</v>
      </c>
      <c r="N18" s="10"/>
      <c r="P18" s="42">
        <v>1.564699074074074E-3</v>
      </c>
      <c r="Q18" s="54">
        <v>1.6271990740740743E-3</v>
      </c>
      <c r="R18" s="54">
        <v>1.5021990740740742E-3</v>
      </c>
      <c r="S18" s="54">
        <f>AVERAGE(Q18,R18)</f>
        <v>1.5646990740740743E-3</v>
      </c>
      <c r="T18" s="54">
        <v>1.4396990740740741E-3</v>
      </c>
      <c r="U18" s="10">
        <f>'13-14 Boys'!T19</f>
        <v>1.7012731481481482E-3</v>
      </c>
      <c r="V18" s="120">
        <f>S18</f>
        <v>1.5646990740740743E-3</v>
      </c>
      <c r="Y18" s="16">
        <v>1.6596064814814815E-3</v>
      </c>
      <c r="Z18" s="54">
        <f>R18</f>
        <v>1.5021990740740742E-3</v>
      </c>
      <c r="AA18" s="54">
        <f>Y18-Z18</f>
        <v>1.5740740740740732E-4</v>
      </c>
      <c r="AB18" s="10">
        <f t="shared" si="4"/>
        <v>1.5646990740740743E-3</v>
      </c>
      <c r="AC18" s="125">
        <f>AA18+AB18</f>
        <v>1.7221064814814816E-3</v>
      </c>
    </row>
    <row r="19" spans="1:29" x14ac:dyDescent="0.25">
      <c r="C19" s="47"/>
      <c r="D19" s="10"/>
      <c r="E19" s="47"/>
      <c r="F19" s="10"/>
      <c r="G19" s="47"/>
      <c r="H19" s="10"/>
      <c r="I19" s="47"/>
      <c r="J19" s="10"/>
      <c r="L19" s="47"/>
      <c r="M19" s="96"/>
      <c r="N19" s="10"/>
      <c r="P19" s="42"/>
      <c r="Q19" s="54"/>
      <c r="R19" s="54"/>
      <c r="S19" s="54"/>
      <c r="T19" s="54"/>
      <c r="U19" s="10"/>
      <c r="V19" s="120"/>
      <c r="Y19" s="16"/>
      <c r="Z19" s="54"/>
      <c r="AA19" s="54"/>
      <c r="AB19" s="10"/>
      <c r="AC19" s="125"/>
    </row>
    <row r="20" spans="1:29" x14ac:dyDescent="0.25">
      <c r="A20" t="s">
        <v>11</v>
      </c>
      <c r="C20" s="47">
        <v>36</v>
      </c>
      <c r="D20" s="10"/>
      <c r="E20" s="47">
        <v>40</v>
      </c>
      <c r="F20" s="10"/>
      <c r="G20" s="47">
        <v>54</v>
      </c>
      <c r="H20" s="10">
        <v>1.539236111111111E-3</v>
      </c>
      <c r="I20" s="47">
        <v>43</v>
      </c>
      <c r="J20" s="10"/>
      <c r="L20" s="47">
        <f t="shared" si="0"/>
        <v>43.25</v>
      </c>
      <c r="M20" s="96">
        <v>48</v>
      </c>
      <c r="N20" s="10"/>
      <c r="P20" s="42">
        <v>1.5149305555555558E-3</v>
      </c>
      <c r="Q20" s="54">
        <v>1.6410879629629629E-3</v>
      </c>
      <c r="R20" s="54">
        <v>1.5149305555555558E-3</v>
      </c>
      <c r="S20" s="54">
        <f>R20</f>
        <v>1.5149305555555558E-3</v>
      </c>
      <c r="T20" s="54">
        <v>1.4524305555555555E-3</v>
      </c>
      <c r="U20" s="10">
        <f>'13-14 Boys'!T21</f>
        <v>1.6399305555555557E-3</v>
      </c>
      <c r="V20" s="120">
        <v>1.5149305555555558E-3</v>
      </c>
      <c r="Y20" s="16">
        <v>1.6746527777777777E-3</v>
      </c>
      <c r="Z20" s="54">
        <f>R20</f>
        <v>1.5149305555555558E-3</v>
      </c>
      <c r="AA20" s="54">
        <f t="shared" si="3"/>
        <v>1.5972222222222191E-4</v>
      </c>
      <c r="AB20" s="10">
        <f t="shared" si="4"/>
        <v>1.5149305555555558E-3</v>
      </c>
      <c r="AC20" s="125">
        <f t="shared" si="5"/>
        <v>1.6746527777777777E-3</v>
      </c>
    </row>
    <row r="21" spans="1:29" x14ac:dyDescent="0.25">
      <c r="A21" t="s">
        <v>22</v>
      </c>
      <c r="C21" s="47">
        <v>23</v>
      </c>
      <c r="D21" s="10"/>
      <c r="E21" s="47">
        <v>23</v>
      </c>
      <c r="F21" s="10"/>
      <c r="G21" s="47">
        <v>29</v>
      </c>
      <c r="H21" s="10"/>
      <c r="I21" s="47">
        <v>19</v>
      </c>
      <c r="J21" s="10"/>
      <c r="L21" s="47">
        <f>AVERAGE(C21,E21,G21,I21)</f>
        <v>23.5</v>
      </c>
      <c r="M21" s="96">
        <v>40</v>
      </c>
      <c r="N21" s="10"/>
      <c r="P21" s="42">
        <v>3.2649305555555556E-3</v>
      </c>
      <c r="Q21" s="54">
        <v>3.5369212962962967E-3</v>
      </c>
      <c r="R21" s="54">
        <v>3.2649305555555556E-3</v>
      </c>
      <c r="S21" s="54">
        <f>R21</f>
        <v>3.2649305555555556E-3</v>
      </c>
      <c r="T21" s="54">
        <v>3.1283564814814815E-3</v>
      </c>
      <c r="U21" s="10">
        <f>'13-14 Boys'!T22</f>
        <v>3.659606481481482E-3</v>
      </c>
      <c r="V21" s="120">
        <v>3.2649305555555556E-3</v>
      </c>
      <c r="Y21" s="16">
        <v>3.6075231481481483E-3</v>
      </c>
      <c r="Z21" s="54">
        <f>R21</f>
        <v>3.2649305555555556E-3</v>
      </c>
      <c r="AA21" s="54">
        <f t="shared" si="3"/>
        <v>3.4259259259259269E-4</v>
      </c>
      <c r="AB21" s="10">
        <f t="shared" si="4"/>
        <v>3.2649305555555556E-3</v>
      </c>
      <c r="AC21" s="125">
        <f t="shared" si="5"/>
        <v>3.6075231481481483E-3</v>
      </c>
    </row>
    <row r="22" spans="1:29" ht="15.75" thickBot="1" x14ac:dyDescent="0.3">
      <c r="C22" s="57"/>
      <c r="D22" s="101"/>
      <c r="E22" s="57"/>
      <c r="F22" s="101"/>
      <c r="G22" s="57"/>
      <c r="H22" s="101"/>
      <c r="I22" s="57"/>
      <c r="J22" s="101"/>
      <c r="L22" s="57"/>
      <c r="M22" s="100"/>
      <c r="N22" s="101"/>
      <c r="P22" s="35"/>
      <c r="Q22" s="65"/>
      <c r="R22" s="65"/>
      <c r="S22" s="65"/>
      <c r="T22" s="65"/>
      <c r="U22" s="11"/>
      <c r="V22" s="121"/>
      <c r="Y22" s="17"/>
      <c r="Z22" s="65"/>
      <c r="AA22" s="89"/>
      <c r="AB22" s="11"/>
      <c r="AC22" s="121"/>
    </row>
    <row r="23" spans="1:29" x14ac:dyDescent="0.25">
      <c r="C23" s="60">
        <f>SUM(C4:C22)</f>
        <v>502</v>
      </c>
      <c r="D23" s="60"/>
      <c r="E23" s="60">
        <f>SUM(E4:E22)</f>
        <v>473</v>
      </c>
      <c r="F23" s="60"/>
      <c r="G23" s="60">
        <f>SUM(G4:G22)</f>
        <v>615</v>
      </c>
      <c r="H23" s="60"/>
      <c r="I23" s="60">
        <f>SUM(I4:I22)</f>
        <v>502</v>
      </c>
      <c r="J23" s="60"/>
      <c r="L23" s="60"/>
      <c r="P23" s="74"/>
      <c r="Q23" s="15"/>
      <c r="R23" s="15"/>
      <c r="S23" s="15"/>
      <c r="T23" s="15"/>
      <c r="U23" s="15"/>
      <c r="V23" s="15"/>
    </row>
    <row r="24" spans="1:29" x14ac:dyDescent="0.25">
      <c r="K24" s="32"/>
      <c r="O24" s="59"/>
      <c r="P24" s="59"/>
      <c r="Q24" s="59"/>
      <c r="R24" s="59"/>
      <c r="S24" s="59"/>
    </row>
    <row r="26" spans="1:29" x14ac:dyDescent="0.25">
      <c r="A26" s="84" t="s">
        <v>35</v>
      </c>
    </row>
    <row r="27" spans="1:29" x14ac:dyDescent="0.25">
      <c r="A27" s="84" t="s">
        <v>36</v>
      </c>
    </row>
    <row r="28" spans="1:29" x14ac:dyDescent="0.25">
      <c r="A28" s="85" t="s">
        <v>37</v>
      </c>
    </row>
    <row r="29" spans="1:29" x14ac:dyDescent="0.25">
      <c r="A29" s="85" t="s">
        <v>38</v>
      </c>
    </row>
    <row r="30" spans="1:29" x14ac:dyDescent="0.25">
      <c r="A30" s="85" t="s">
        <v>39</v>
      </c>
    </row>
    <row r="31" spans="1:29" x14ac:dyDescent="0.25">
      <c r="A31" s="84" t="s">
        <v>40</v>
      </c>
    </row>
    <row r="32" spans="1:29" x14ac:dyDescent="0.25">
      <c r="A32" s="85" t="s">
        <v>41</v>
      </c>
    </row>
    <row r="33" spans="1:1" x14ac:dyDescent="0.25">
      <c r="A33" s="85" t="s">
        <v>42</v>
      </c>
    </row>
    <row r="34" spans="1:1" x14ac:dyDescent="0.25">
      <c r="A34" s="85" t="s">
        <v>43</v>
      </c>
    </row>
    <row r="35" spans="1:1" x14ac:dyDescent="0.25">
      <c r="A35" s="84" t="s">
        <v>44</v>
      </c>
    </row>
    <row r="36" spans="1:1" x14ac:dyDescent="0.25">
      <c r="A36" s="85" t="s">
        <v>41</v>
      </c>
    </row>
    <row r="37" spans="1:1" x14ac:dyDescent="0.25">
      <c r="A37" s="85" t="s">
        <v>42</v>
      </c>
    </row>
    <row r="38" spans="1:1" x14ac:dyDescent="0.25">
      <c r="A38" s="85" t="s">
        <v>45</v>
      </c>
    </row>
    <row r="39" spans="1:1" x14ac:dyDescent="0.25">
      <c r="A39" s="84" t="s">
        <v>46</v>
      </c>
    </row>
    <row r="40" spans="1:1" x14ac:dyDescent="0.25">
      <c r="A40" s="85" t="s">
        <v>47</v>
      </c>
    </row>
    <row r="41" spans="1:1" x14ac:dyDescent="0.25">
      <c r="A41" s="85" t="s">
        <v>48</v>
      </c>
    </row>
    <row r="42" spans="1:1" x14ac:dyDescent="0.25">
      <c r="A42" s="85" t="s">
        <v>43</v>
      </c>
    </row>
    <row r="43" spans="1:1" x14ac:dyDescent="0.25">
      <c r="A43" s="84" t="s">
        <v>49</v>
      </c>
    </row>
    <row r="44" spans="1:1" x14ac:dyDescent="0.25">
      <c r="A44" s="85" t="s">
        <v>50</v>
      </c>
    </row>
    <row r="45" spans="1:1" x14ac:dyDescent="0.25">
      <c r="A45" s="85" t="s">
        <v>51</v>
      </c>
    </row>
    <row r="46" spans="1:1" x14ac:dyDescent="0.25">
      <c r="A46" s="85" t="s">
        <v>43</v>
      </c>
    </row>
    <row r="48" spans="1:1" x14ac:dyDescent="0.25">
      <c r="A48" s="86" t="s">
        <v>52</v>
      </c>
    </row>
  </sheetData>
  <mergeCells count="5">
    <mergeCell ref="C2:J2"/>
    <mergeCell ref="C3:D3"/>
    <mergeCell ref="E3:F3"/>
    <mergeCell ref="G3:H3"/>
    <mergeCell ref="I3:J3"/>
  </mergeCells>
  <pageMargins left="0.7" right="0.7" top="0.75" bottom="0.75" header="0.3" footer="0.3"/>
  <pageSetup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workbookViewId="0">
      <selection sqref="A1:I1"/>
    </sheetView>
  </sheetViews>
  <sheetFormatPr defaultRowHeight="15" x14ac:dyDescent="0.25"/>
  <cols>
    <col min="1" max="1" width="13.7109375" customWidth="1"/>
    <col min="2" max="9" width="13.7109375" style="1" customWidth="1"/>
  </cols>
  <sheetData>
    <row r="1" spans="1:9" ht="61.5" customHeight="1" x14ac:dyDescent="0.5">
      <c r="A1" s="180" t="s">
        <v>85</v>
      </c>
      <c r="B1" s="180"/>
      <c r="C1" s="180"/>
      <c r="D1" s="180"/>
      <c r="E1" s="180"/>
      <c r="F1" s="180"/>
      <c r="G1" s="180"/>
      <c r="H1" s="180"/>
      <c r="I1" s="180" t="s">
        <v>84</v>
      </c>
    </row>
    <row r="2" spans="1:9" x14ac:dyDescent="0.25">
      <c r="A2" s="141" t="s">
        <v>75</v>
      </c>
      <c r="B2" s="142" t="s">
        <v>76</v>
      </c>
      <c r="C2" s="142" t="s">
        <v>77</v>
      </c>
      <c r="D2" s="142" t="s">
        <v>25</v>
      </c>
      <c r="E2" s="142" t="s">
        <v>27</v>
      </c>
      <c r="F2" s="142" t="s">
        <v>26</v>
      </c>
      <c r="G2" s="142" t="s">
        <v>28</v>
      </c>
      <c r="H2" s="142" t="s">
        <v>29</v>
      </c>
      <c r="I2" s="142" t="s">
        <v>30</v>
      </c>
    </row>
    <row r="3" spans="1:9" x14ac:dyDescent="0.25">
      <c r="A3" s="141" t="s">
        <v>0</v>
      </c>
      <c r="B3" s="143">
        <f>'10 &amp; Under Girls'!R5</f>
        <v>3.8530092592592587E-4</v>
      </c>
      <c r="C3" s="143">
        <f>'10 &amp; Under Boys'!R5</f>
        <v>3.8761574074074073E-4</v>
      </c>
      <c r="D3" s="143">
        <f>'11-12 Girls'!S5</f>
        <v>3.3437499999999998E-4</v>
      </c>
      <c r="E3" s="143">
        <f>'11-12 Boys'!R5</f>
        <v>3.4016203703703704E-4</v>
      </c>
      <c r="F3" s="143">
        <f>'13-14 Girls'!V4</f>
        <v>3.1238425925925927E-4</v>
      </c>
      <c r="G3" s="143">
        <f>'13-14 Boys'!T5</f>
        <v>3.0081018518518515E-4</v>
      </c>
      <c r="H3" s="143">
        <f>'Senior Girls'!V4</f>
        <v>3.0891203703703707E-4</v>
      </c>
      <c r="I3" s="143">
        <f>'Senior Boys'!V4</f>
        <v>2.7303240740740744E-4</v>
      </c>
    </row>
    <row r="4" spans="1:9" x14ac:dyDescent="0.25">
      <c r="A4" s="141" t="s">
        <v>1</v>
      </c>
      <c r="B4" s="143">
        <f>'10 &amp; Under Girls'!R6</f>
        <v>8.5636574074074076E-4</v>
      </c>
      <c r="C4" s="143">
        <f>'10 &amp; Under Boys'!R6</f>
        <v>8.6678240740740737E-4</v>
      </c>
      <c r="D4" s="143">
        <f>'11-12 Girls'!S6</f>
        <v>7.2789351851851845E-4</v>
      </c>
      <c r="E4" s="143">
        <f>'11-12 Boys'!R6</f>
        <v>7.4293981481481487E-4</v>
      </c>
      <c r="F4" s="143">
        <f>'13-14 Girls'!V5</f>
        <v>6.7812500000000002E-4</v>
      </c>
      <c r="G4" s="143">
        <f>'13-14 Boys'!T6</f>
        <v>6.5844907407407421E-4</v>
      </c>
      <c r="H4" s="143">
        <f>'Senior Girls'!V5</f>
        <v>6.7465277777777782E-4</v>
      </c>
      <c r="I4" s="143">
        <f>'Senior Boys'!V5</f>
        <v>6.0057870370370376E-4</v>
      </c>
    </row>
    <row r="5" spans="1:9" x14ac:dyDescent="0.25">
      <c r="A5" s="141" t="s">
        <v>2</v>
      </c>
      <c r="B5" s="143">
        <f>'10 &amp; Under Girls'!R7</f>
        <v>1.8957175925925927E-3</v>
      </c>
      <c r="C5" s="143">
        <f>'10 &amp; Under Boys'!R7</f>
        <v>1.9003472222222223E-3</v>
      </c>
      <c r="D5" s="143">
        <f>'11-12 Girls'!S7</f>
        <v>1.6063657407407407E-3</v>
      </c>
      <c r="E5" s="143">
        <f>'11-12 Boys'!R7</f>
        <v>1.6734953703703703E-3</v>
      </c>
      <c r="F5" s="143">
        <f>'13-14 Girls'!V6</f>
        <v>1.487152777777778E-3</v>
      </c>
      <c r="G5" s="143">
        <f>'13-14 Boys'!T7</f>
        <v>1.4339120370370371E-3</v>
      </c>
      <c r="H5" s="143">
        <f>'Senior Girls'!V6</f>
        <v>1.4559027777777775E-3</v>
      </c>
      <c r="I5" s="143">
        <f>'Senior Boys'!V6</f>
        <v>1.3193287037037039E-3</v>
      </c>
    </row>
    <row r="6" spans="1:9" x14ac:dyDescent="0.25">
      <c r="A6" s="141" t="s">
        <v>3</v>
      </c>
      <c r="B6" s="143">
        <f>'10 &amp; Under Girls'!R8</f>
        <v>5.2718749999999997E-3</v>
      </c>
      <c r="C6" s="143">
        <f>'10 &amp; Under Boys'!R8</f>
        <v>5.1734953703703708E-3</v>
      </c>
      <c r="D6" s="143">
        <f>'11-12 Girls'!S8</f>
        <v>4.3401620370370373E-3</v>
      </c>
      <c r="E6" s="143">
        <f>'11-12 Boys'!R8</f>
        <v>4.484837962962963E-3</v>
      </c>
      <c r="F6" s="143">
        <f>'13-14 Girls'!V7</f>
        <v>4.0855324074074075E-3</v>
      </c>
      <c r="G6" s="143">
        <f>'13-14 Boys'!T8</f>
        <v>3.864467592592593E-3</v>
      </c>
      <c r="H6" s="143">
        <f>'Senior Girls'!V7</f>
        <v>3.9049768518518518E-3</v>
      </c>
      <c r="I6" s="143">
        <f>'Senior Boys'!V7</f>
        <v>3.7035879629629636E-3</v>
      </c>
    </row>
    <row r="7" spans="1:9" x14ac:dyDescent="0.25">
      <c r="A7" s="141" t="s">
        <v>17</v>
      </c>
      <c r="B7" s="143"/>
      <c r="C7" s="143"/>
      <c r="D7" s="143">
        <f>'11-12 Girls'!S9</f>
        <v>9.4929398148148152E-3</v>
      </c>
      <c r="E7" s="143">
        <f>'11-12 Boys'!R9</f>
        <v>9.3771990740740743E-3</v>
      </c>
      <c r="F7" s="143">
        <f>'13-14 Girls'!V8</f>
        <v>8.421180555555555E-3</v>
      </c>
      <c r="G7" s="143">
        <f>'13-14 Boys'!T9</f>
        <v>7.9883101851851851E-3</v>
      </c>
      <c r="H7" s="143">
        <f>'Senior Girls'!V8</f>
        <v>8.2267361111111117E-3</v>
      </c>
      <c r="I7" s="143">
        <f>'Senior Boys'!V8</f>
        <v>7.66886574074074E-3</v>
      </c>
    </row>
    <row r="8" spans="1:9" x14ac:dyDescent="0.25">
      <c r="A8" s="141" t="s">
        <v>18</v>
      </c>
      <c r="B8" s="143"/>
      <c r="C8" s="143"/>
      <c r="D8" s="143">
        <f>'11-12 Girls'!S10</f>
        <v>1.6056597222222222E-2</v>
      </c>
      <c r="E8" s="143">
        <f>'11-12 Boys'!R10</f>
        <v>1.5711689814814817E-2</v>
      </c>
      <c r="F8" s="143">
        <f>'13-14 Girls'!V9</f>
        <v>1.4029976851851853E-2</v>
      </c>
      <c r="G8" s="143">
        <f>'13-14 Boys'!T10</f>
        <v>1.3510300925925927E-2</v>
      </c>
      <c r="H8" s="143">
        <f>'Senior Girls'!V9</f>
        <v>1.3741782407407407E-2</v>
      </c>
      <c r="I8" s="143">
        <f>'Senior Boys'!V9</f>
        <v>1.2851736111111111E-2</v>
      </c>
    </row>
    <row r="9" spans="1:9" ht="9" customHeight="1" x14ac:dyDescent="0.25">
      <c r="A9" s="141"/>
      <c r="B9" s="143"/>
      <c r="C9" s="143"/>
      <c r="D9" s="143"/>
      <c r="E9" s="143"/>
      <c r="F9" s="143"/>
      <c r="G9" s="143"/>
      <c r="H9" s="143"/>
      <c r="I9" s="143"/>
    </row>
    <row r="10" spans="1:9" x14ac:dyDescent="0.25">
      <c r="A10" s="141" t="s">
        <v>4</v>
      </c>
      <c r="B10" s="143">
        <f>'10 &amp; Under Girls'!R10</f>
        <v>4.5358796296296298E-4</v>
      </c>
      <c r="C10" s="143">
        <f>'10 &amp; Under Boys'!R10</f>
        <v>4.6631944444444439E-4</v>
      </c>
      <c r="D10" s="143">
        <f>'11-12 Girls'!S12</f>
        <v>3.9224537037037033E-4</v>
      </c>
      <c r="E10" s="143">
        <f>'11-12 Boys'!R12</f>
        <v>4.0844907407407404E-4</v>
      </c>
      <c r="F10" s="143"/>
      <c r="G10" s="143"/>
      <c r="H10" s="143"/>
      <c r="I10" s="143"/>
    </row>
    <row r="11" spans="1:9" x14ac:dyDescent="0.25">
      <c r="A11" s="141" t="s">
        <v>5</v>
      </c>
      <c r="B11" s="143">
        <f>'10 &amp; Under Girls'!R11</f>
        <v>9.9293981481481477E-4</v>
      </c>
      <c r="C11" s="143">
        <f>'10 &amp; Under Boys'!R11</f>
        <v>1.002199074074074E-3</v>
      </c>
      <c r="D11" s="143">
        <f>'11-12 Girls'!S13</f>
        <v>8.3090277777777774E-4</v>
      </c>
      <c r="E11" s="143">
        <f>'11-12 Boys'!R13</f>
        <v>8.7719907407407408E-4</v>
      </c>
      <c r="F11" s="143">
        <f>'13-14 Girls'!V11</f>
        <v>7.7418981481481479E-4</v>
      </c>
      <c r="G11" s="143">
        <f>'13-14 Boys'!T12</f>
        <v>7.7303240740740728E-4</v>
      </c>
      <c r="H11" s="143">
        <f>'Senior Girls'!V11</f>
        <v>7.4872685185185188E-4</v>
      </c>
      <c r="I11" s="143">
        <f>'Senior Boys'!V11</f>
        <v>6.7812500000000002E-4</v>
      </c>
    </row>
    <row r="12" spans="1:9" x14ac:dyDescent="0.25">
      <c r="A12" s="141" t="s">
        <v>19</v>
      </c>
      <c r="B12" s="143"/>
      <c r="C12" s="143"/>
      <c r="D12" s="143">
        <f>'11-12 Girls'!S14</f>
        <v>1.8031249999999998E-3</v>
      </c>
      <c r="E12" s="143">
        <f>'11-12 Boys'!R14</f>
        <v>1.8552083333333335E-3</v>
      </c>
      <c r="F12" s="143">
        <f>'13-14 Girls'!V12</f>
        <v>1.6792824074074073E-3</v>
      </c>
      <c r="G12" s="143">
        <f>'13-14 Boys'!T13</f>
        <v>1.6885416666666665E-3</v>
      </c>
      <c r="H12" s="143">
        <f>'Senior Girls'!V12</f>
        <v>1.6503472222222223E-3</v>
      </c>
      <c r="I12" s="143">
        <f>'Senior Boys'!V12</f>
        <v>1.5496527777777776E-3</v>
      </c>
    </row>
    <row r="13" spans="1:9" ht="9" customHeight="1" x14ac:dyDescent="0.25">
      <c r="A13" s="141"/>
      <c r="B13" s="143"/>
      <c r="C13" s="143"/>
      <c r="D13" s="143"/>
      <c r="E13" s="143"/>
      <c r="F13" s="143"/>
      <c r="G13" s="143"/>
      <c r="H13" s="143"/>
      <c r="I13" s="143"/>
    </row>
    <row r="14" spans="1:9" x14ac:dyDescent="0.25">
      <c r="A14" s="141" t="s">
        <v>6</v>
      </c>
      <c r="B14" s="143">
        <f>'10 &amp; Under Girls'!R13</f>
        <v>5.334490740740741E-4</v>
      </c>
      <c r="C14" s="143">
        <f>'10 &amp; Under Boys'!R13</f>
        <v>5.392361111111111E-4</v>
      </c>
      <c r="D14" s="143">
        <f>'11-12 Girls'!S16</f>
        <v>4.4432870370370373E-4</v>
      </c>
      <c r="E14" s="143">
        <f>'11-12 Boys'!R16</f>
        <v>4.5821759259259258E-4</v>
      </c>
      <c r="F14" s="143"/>
      <c r="G14" s="143"/>
      <c r="H14" s="143"/>
      <c r="I14" s="143"/>
    </row>
    <row r="15" spans="1:9" x14ac:dyDescent="0.25">
      <c r="A15" s="141" t="s">
        <v>7</v>
      </c>
      <c r="B15" s="143">
        <f>'10 &amp; Under Girls'!R14</f>
        <v>1.1688657407407407E-3</v>
      </c>
      <c r="C15" s="143">
        <f>'10 &amp; Under Boys'!R14</f>
        <v>1.1792824074074075E-3</v>
      </c>
      <c r="D15" s="143">
        <f>'11-12 Girls'!S17</f>
        <v>9.8252314814814817E-4</v>
      </c>
      <c r="E15" s="143">
        <f>'11-12 Boys'!R17</f>
        <v>9.8946759259259257E-4</v>
      </c>
      <c r="F15" s="143">
        <f>'13-14 Girls'!V14</f>
        <v>9.003472222222222E-4</v>
      </c>
      <c r="G15" s="143">
        <f>'13-14 Boys'!T15</f>
        <v>8.7488425925925928E-4</v>
      </c>
      <c r="H15" s="143">
        <f>'Senior Girls'!V14</f>
        <v>8.6215277777777777E-4</v>
      </c>
      <c r="I15" s="143">
        <f>'Senior Boys'!V14</f>
        <v>7.6956018518518519E-4</v>
      </c>
    </row>
    <row r="16" spans="1:9" x14ac:dyDescent="0.25">
      <c r="A16" s="141" t="s">
        <v>20</v>
      </c>
      <c r="B16" s="143"/>
      <c r="C16" s="143"/>
      <c r="D16" s="143">
        <f>'11-12 Girls'!S18</f>
        <v>2.1167824074074071E-3</v>
      </c>
      <c r="E16" s="143">
        <f>'11-12 Boys'!R18</f>
        <v>2.0947916666666667E-3</v>
      </c>
      <c r="F16" s="143">
        <f>'13-14 Girls'!V15</f>
        <v>1.9721064814814814E-3</v>
      </c>
      <c r="G16" s="143">
        <f>'13-14 Boys'!T16</f>
        <v>1.9142361111111111E-3</v>
      </c>
      <c r="H16" s="143">
        <f>'Senior Girls'!V15</f>
        <v>1.9443287037037035E-3</v>
      </c>
      <c r="I16" s="143">
        <f>'Senior Boys'!V15</f>
        <v>1.7429398148148148E-3</v>
      </c>
    </row>
    <row r="17" spans="1:9" ht="9" customHeight="1" x14ac:dyDescent="0.25">
      <c r="A17" s="141"/>
      <c r="B17" s="143"/>
      <c r="C17" s="143"/>
      <c r="D17" s="143"/>
      <c r="E17" s="143"/>
      <c r="F17" s="143"/>
      <c r="G17" s="143"/>
      <c r="H17" s="143"/>
      <c r="I17" s="143"/>
    </row>
    <row r="18" spans="1:9" x14ac:dyDescent="0.25">
      <c r="A18" s="141" t="s">
        <v>72</v>
      </c>
      <c r="B18" s="143">
        <f>'10 &amp; Under Girls'!R16</f>
        <v>4.5358796296296298E-4</v>
      </c>
      <c r="C18" s="143">
        <f>'10 &amp; Under Boys'!R16</f>
        <v>4.686342592592593E-4</v>
      </c>
      <c r="D18" s="143">
        <f>'11-12 Girls'!S20</f>
        <v>3.7488425925925927E-4</v>
      </c>
      <c r="E18" s="143">
        <f>'11-12 Boys'!R20</f>
        <v>3.9571759259259253E-4</v>
      </c>
      <c r="F18" s="143"/>
      <c r="G18" s="143"/>
      <c r="H18" s="143"/>
      <c r="I18" s="143"/>
    </row>
    <row r="19" spans="1:9" x14ac:dyDescent="0.25">
      <c r="A19" s="141" t="s">
        <v>73</v>
      </c>
      <c r="B19" s="143">
        <f>'10 &amp; Under Girls'!R17</f>
        <v>1.1468750000000001E-3</v>
      </c>
      <c r="C19" s="143">
        <f>'10 &amp; Under Boys'!R17</f>
        <v>1.1341435185185185E-3</v>
      </c>
      <c r="D19" s="143">
        <f>'11-12 Girls'!S21</f>
        <v>8.9340277777777779E-4</v>
      </c>
      <c r="E19" s="143">
        <f>'11-12 Boys'!R21</f>
        <v>8.8530092592592577E-4</v>
      </c>
      <c r="F19" s="143">
        <f>'13-14 Girls'!V17</f>
        <v>7.8807870370370371E-4</v>
      </c>
      <c r="G19" s="143">
        <f>'13-14 Boys'!T18</f>
        <v>7.6608796296296288E-4</v>
      </c>
      <c r="H19" s="143">
        <f>'Senior Girls'!V17</f>
        <v>7.4756944444444447E-4</v>
      </c>
      <c r="I19" s="143">
        <f>'Senior Boys'!V17</f>
        <v>6.7812500000000002E-4</v>
      </c>
    </row>
    <row r="20" spans="1:9" x14ac:dyDescent="0.25">
      <c r="A20" s="141" t="s">
        <v>74</v>
      </c>
      <c r="B20" s="143"/>
      <c r="C20" s="143"/>
      <c r="D20" s="143">
        <f>'11-12 Girls'!S22</f>
        <v>1.9431712962962964E-3</v>
      </c>
      <c r="E20" s="143">
        <f>'11-12 Boys'!R22</f>
        <v>1.8980324074074073E-3</v>
      </c>
      <c r="F20" s="143">
        <f>'13-14 Girls'!V18</f>
        <v>1.8274305555555554E-3</v>
      </c>
      <c r="G20" s="143">
        <f>'13-14 Boys'!T19</f>
        <v>1.7012731481481482E-3</v>
      </c>
      <c r="H20" s="143">
        <f>'Senior Girls'!V18</f>
        <v>1.7244212962962962E-3</v>
      </c>
      <c r="I20" s="143">
        <f>'Senior Boys'!V18</f>
        <v>1.5646990740740743E-3</v>
      </c>
    </row>
    <row r="21" spans="1:9" ht="9" customHeight="1" x14ac:dyDescent="0.25">
      <c r="A21" s="141"/>
      <c r="B21" s="143"/>
      <c r="C21" s="143"/>
      <c r="D21" s="143"/>
      <c r="E21" s="143"/>
      <c r="F21" s="143"/>
      <c r="G21" s="143"/>
      <c r="H21" s="143"/>
      <c r="I21" s="143"/>
    </row>
    <row r="22" spans="1:9" x14ac:dyDescent="0.25">
      <c r="A22" s="141" t="s">
        <v>10</v>
      </c>
      <c r="B22" s="143">
        <f>'10 &amp; Under Girls'!R19</f>
        <v>9.8831018518518517E-4</v>
      </c>
      <c r="C22" s="143">
        <f>'10 &amp; Under Boys'!R19</f>
        <v>1.0056712962962964E-3</v>
      </c>
      <c r="D22" s="143">
        <f>'11-12 Girls'!S24</f>
        <v>8.4710648148148156E-4</v>
      </c>
      <c r="E22" s="143">
        <f>'11-12 Boys'!R24</f>
        <v>8.6793981481481488E-4</v>
      </c>
      <c r="F22" s="143"/>
      <c r="G22" s="143"/>
      <c r="H22" s="143"/>
      <c r="I22" s="143"/>
    </row>
    <row r="23" spans="1:9" x14ac:dyDescent="0.25">
      <c r="A23" s="141" t="s">
        <v>11</v>
      </c>
      <c r="B23" s="143">
        <f>'10 &amp; Under Girls'!R20</f>
        <v>2.1387731481481479E-3</v>
      </c>
      <c r="C23" s="143">
        <f>'10 &amp; Under Boys'!R20</f>
        <v>2.1596064814814815E-3</v>
      </c>
      <c r="D23" s="143">
        <f>'11-12 Girls'!S25</f>
        <v>1.8135416666666666E-3</v>
      </c>
      <c r="E23" s="143">
        <f>'11-12 Boys'!R25</f>
        <v>1.9003472222222223E-3</v>
      </c>
      <c r="F23" s="143">
        <f>'13-14 Girls'!V20</f>
        <v>1.6839120370370369E-3</v>
      </c>
      <c r="G23" s="143">
        <f>'13-14 Boys'!T21</f>
        <v>1.6399305555555557E-3</v>
      </c>
      <c r="H23" s="143">
        <f>'Senior Girls'!V20</f>
        <v>1.6515046296296295E-3</v>
      </c>
      <c r="I23" s="143">
        <f>'Senior Boys'!V20</f>
        <v>1.5149305555555558E-3</v>
      </c>
    </row>
    <row r="24" spans="1:9" x14ac:dyDescent="0.25">
      <c r="A24" s="141" t="s">
        <v>22</v>
      </c>
      <c r="B24" s="143"/>
      <c r="C24" s="143"/>
      <c r="D24" s="143">
        <f>'11-12 Girls'!S26</f>
        <v>4.1295138888888892E-3</v>
      </c>
      <c r="E24" s="143">
        <f>'11-12 Boys'!R26</f>
        <v>4.0091435185185187E-3</v>
      </c>
      <c r="F24" s="143">
        <f>'13-14 Girls'!V21</f>
        <v>3.7359953703703704E-3</v>
      </c>
      <c r="G24" s="143">
        <f>'13-14 Boys'!T22</f>
        <v>3.659606481481482E-3</v>
      </c>
      <c r="H24" s="143">
        <f>'Senior Girls'!V21</f>
        <v>3.5473379629629626E-3</v>
      </c>
      <c r="I24" s="143">
        <f>'Senior Boys'!V21</f>
        <v>3.2649305555555556E-3</v>
      </c>
    </row>
    <row r="25" spans="1:9" x14ac:dyDescent="0.25">
      <c r="I25" s="140" t="s">
        <v>91</v>
      </c>
    </row>
  </sheetData>
  <mergeCells count="1">
    <mergeCell ref="A1:I1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10 &amp; Under Girls</vt:lpstr>
      <vt:lpstr>11-12 Girls</vt:lpstr>
      <vt:lpstr>13-14 Girls</vt:lpstr>
      <vt:lpstr>Senior Girls</vt:lpstr>
      <vt:lpstr>10 &amp; Under Boys</vt:lpstr>
      <vt:lpstr>11-12 Boys</vt:lpstr>
      <vt:lpstr>13-14 Boys</vt:lpstr>
      <vt:lpstr>Senior Boys</vt:lpstr>
      <vt:lpstr>Short Course Yards Q Times</vt:lpstr>
      <vt:lpstr>Short Course Meters Q Times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Bobby Kelley</dc:creator>
  <cp:lastModifiedBy>kelley_bobby</cp:lastModifiedBy>
  <cp:lastPrinted>2017-08-11T14:38:56Z</cp:lastPrinted>
  <dcterms:created xsi:type="dcterms:W3CDTF">2011-10-17T15:49:45Z</dcterms:created>
  <dcterms:modified xsi:type="dcterms:W3CDTF">2017-08-11T16:26:52Z</dcterms:modified>
</cp:coreProperties>
</file>