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ate1904="1"/>
  <mc:AlternateContent xmlns:mc="http://schemas.openxmlformats.org/markup-compatibility/2006">
    <mc:Choice Requires="x15">
      <x15ac:absPath xmlns:x15ac="http://schemas.microsoft.com/office/spreadsheetml/2010/11/ac" url="C:\Users\Robert\Documents\Swimming\Technical_Planning_Committee\"/>
    </mc:Choice>
  </mc:AlternateContent>
  <xr:revisionPtr revIDLastSave="0" documentId="13_ncr:1_{601C286C-69C2-48F9-A541-95704126939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 1 - 2024 Short Course Qu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M22" i="1" s="1"/>
  <c r="N22" i="1" s="1"/>
  <c r="L5" i="1"/>
  <c r="M5" i="1" s="1"/>
  <c r="N5" i="1" s="1"/>
  <c r="L9" i="1" l="1"/>
  <c r="M9" i="1" s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44" i="1" s="1"/>
  <c r="N20" i="1"/>
  <c r="N19" i="1"/>
  <c r="N17" i="1"/>
  <c r="N16" i="1"/>
  <c r="N15" i="1"/>
  <c r="N14" i="1"/>
  <c r="N13" i="1"/>
  <c r="N12" i="1"/>
  <c r="N11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0" i="1"/>
  <c r="D19" i="1"/>
  <c r="D17" i="1"/>
  <c r="D16" i="1"/>
  <c r="D15" i="1"/>
  <c r="D14" i="1"/>
  <c r="D13" i="1"/>
  <c r="D12" i="1"/>
  <c r="D11" i="1"/>
  <c r="D5" i="1"/>
  <c r="L18" i="1"/>
  <c r="M18" i="1" s="1"/>
  <c r="D18" i="1" s="1"/>
  <c r="L10" i="1"/>
  <c r="M10" i="1" s="1"/>
  <c r="D10" i="1" s="1"/>
  <c r="L7" i="1"/>
  <c r="M7" i="1" s="1"/>
  <c r="D7" i="1" s="1"/>
  <c r="L6" i="1"/>
  <c r="M6" i="1" s="1"/>
  <c r="N6" i="1" s="1"/>
  <c r="L8" i="1"/>
  <c r="L4" i="1"/>
  <c r="M4" i="1" s="1"/>
  <c r="N4" i="1" s="1"/>
  <c r="N7" i="1" l="1"/>
  <c r="N9" i="1"/>
  <c r="D9" i="1"/>
  <c r="N18" i="1"/>
  <c r="N10" i="1"/>
  <c r="N43" i="1"/>
  <c r="D4" i="1"/>
  <c r="D6" i="1"/>
  <c r="M8" i="1"/>
  <c r="N8" i="1" s="1"/>
  <c r="N42" i="1" s="1"/>
  <c r="N41" i="1" l="1"/>
  <c r="M39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tc={D11BC909-F654-432B-B26B-CF14CD6DE0E6}</author>
    <author>tc={5E36BD62-9A03-4AF9-A575-628610478B56}</author>
    <author>tc={7CF39CD5-4557-457C-84BE-CF12246E5FF5}</author>
    <author>tc={DBFAB0A3-2AE5-480D-B5C6-42683CA7B6E6}</author>
    <author>tc={BBAC0EA2-C52A-42CE-8355-6E6910FDE8A3}</author>
    <author>tc={AC453A5F-6C37-4E64-8441-61357EC81EFF}</author>
    <author>tc={D35680DF-87AB-474D-AB9C-97CA52BDC4E2}</author>
    <author>tc={B568470F-5886-43E8-9B5D-7A3C75519958}</author>
    <author>tc={9D28571E-E9F7-421D-9965-03AF1D134913}</author>
    <author>tc={E2EE56CD-F864-4E25-8C73-6BAD707ABBDD}</author>
    <author>tc={4EC287E6-2F40-41BB-9B2C-F03DE33E4FB2}</author>
    <author>tc={F735C7BB-4839-465A-9DD1-C3A36A8A6F93}</author>
    <author>tc={879A04A2-87E6-4A10-8938-0F25561B2221}</author>
    <author>tc={176D1547-EA43-4498-97E0-FC7E58BF50D1}</author>
    <author>tc={DF991756-162C-429E-83F9-2E43CEDD452A}</author>
    <author>tc={076FC2F6-AE65-48EB-9E8B-7DF97D41CA5A}</author>
    <author>tc={B31FAE70-0EA7-4962-B1CB-B4B663A60571}</author>
    <author>tc={11268BC6-FAD0-43A0-9F13-1753F262142C}</author>
    <author>tc={BA63B063-D06B-43BF-B39F-F4C074317481}</author>
    <author>tc={62258AAF-5DE1-4C78-B6A7-EAA5EDFA2277}</author>
    <author>tc={3924E568-C953-4D35-8E1E-B51C1A3046C7}</author>
    <author>tc={CA6DF81A-0D3B-4DE8-8A8D-1A86CD1EA8B2}</author>
    <author>tc={B63B2383-E803-4BFF-BFE8-1B89F1D54DDC}</author>
    <author>tc={188B53A8-30CC-419D-8CEC-8F0B0B492A37}</author>
    <author>tc={FE58F7A1-0CE1-42B2-9F1A-7923F1645017}</author>
    <author>tc={88B95C89-8885-47FE-BFEC-8519D2F432F1}</author>
    <author>tc={EB019BEF-14AC-4649-818E-198C4BE7DCA5}</author>
    <author>tc={796B7D9B-DA29-4745-BE43-F7B0AD94C01F}</author>
    <author>tc={EEC65571-3DD5-4C8A-A226-B4175A293D6F}</author>
    <author>tc={865115DD-C012-4BD7-9318-A1395F588A5C}</author>
    <author>tc={CD621114-7165-4B9D-B246-E01899465ED4}</author>
    <author>tc={55368283-4E25-44F9-BBD4-B653670C3942}</author>
    <author>tc={65F0DE9E-B756-440B-951B-2DFF7FA876B7}</author>
    <author>tc={5B490EEB-9DB9-4460-A671-904F436BCD6A}</author>
  </authors>
  <commentList>
    <comment ref="I4" authorId="0" shapeId="0" xr:uid="{D11BC909-F654-432B-B26B-CF14CD6DE0E6}">
      <text>
        <t>[Threaded comment]
Your version of Excel allows you to read this threaded comment; however, any edits to it will get removed if the file is opened in a newer version of Excel. Learn more: https://go.microsoft.com/fwlink/?linkid=870924
Comment:
    =(A+BB)/2</t>
      </text>
    </comment>
    <comment ref="I5" authorId="1" shapeId="0" xr:uid="{5E36BD62-9A03-4AF9-A575-628610478B56}">
      <text>
        <t>[Threaded comment]
Your version of Excel allows you to read this threaded comment; however, any edits to it will get removed if the file is opened in a newer version of Excel. Learn more: https://go.microsoft.com/fwlink/?linkid=870924
Comment:
    =(A+BB)/2</t>
      </text>
    </comment>
    <comment ref="I6" authorId="2" shapeId="0" xr:uid="{7CF39CD5-4557-457C-84BE-CF12246E5FF5}">
      <text>
        <t>[Threaded comment]
Your version of Excel allows you to read this threaded comment; however, any edits to it will get removed if the file is opened in a newer version of Excel. Learn more: https://go.microsoft.com/fwlink/?linkid=870924
Comment:
    =(A+3*BB)/4</t>
      </text>
    </comment>
    <comment ref="I7" authorId="3" shapeId="0" xr:uid="{DBFAB0A3-2AE5-480D-B5C6-42683CA7B6E6}">
      <text>
        <t>[Threaded comment]
Your version of Excel allows you to read this threaded comment; however, any edits to it will get removed if the file is opened in a newer version of Excel. Learn more: https://go.microsoft.com/fwlink/?linkid=870924
Comment:
    =(A+3*BB)/4</t>
      </text>
    </comment>
    <comment ref="I8" authorId="4" shapeId="0" xr:uid="{BBAC0EA2-C52A-42CE-8355-6E6910FDE8A3}">
      <text>
        <t>[Threaded comment]
Your version of Excel allows you to read this threaded comment; however, any edits to it will get removed if the file is opened in a newer version of Excel. Learn more: https://go.microsoft.com/fwlink/?linkid=870924
Comment:
    =BB</t>
      </text>
    </comment>
    <comment ref="I9" authorId="5" shapeId="0" xr:uid="{AC453A5F-6C37-4E64-8441-61357EC81EFF}">
      <text>
        <t>[Threaded comment]
Your version of Excel allows you to read this threaded comment; however, any edits to it will get removed if the file is opened in a newer version of Excel. Learn more: https://go.microsoft.com/fwlink/?linkid=870924
Comment:
    =(A+3*BB)/4</t>
      </text>
    </comment>
    <comment ref="I10" authorId="6" shapeId="0" xr:uid="{D35680DF-87AB-474D-AB9C-97CA52BDC4E2}">
      <text>
        <t>[Threaded comment]
Your version of Excel allows you to read this threaded comment; however, any edits to it will get removed if the file is opened in a newer version of Excel. Learn more: https://go.microsoft.com/fwlink/?linkid=870924
Comment:
    =(A+BB)/2</t>
      </text>
    </comment>
    <comment ref="I11" authorId="7" shapeId="0" xr:uid="{B568470F-5886-43E8-9B5D-7A3C75519958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12" authorId="8" shapeId="0" xr:uid="{9D28571E-E9F7-421D-9965-03AF1D134913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13" authorId="9" shapeId="0" xr:uid="{E2EE56CD-F864-4E25-8C73-6BAD707ABBDD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14" authorId="10" shapeId="0" xr:uid="{4EC287E6-2F40-41BB-9B2C-F03DE33E4FB2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15" authorId="11" shapeId="0" xr:uid="{F735C7BB-4839-465A-9DD1-C3A36A8A6F93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16" authorId="12" shapeId="0" xr:uid="{879A04A2-87E6-4A10-8938-0F25561B2221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17" authorId="13" shapeId="0" xr:uid="{176D1547-EA43-4498-97E0-FC7E58BF50D1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18" authorId="14" shapeId="0" xr:uid="{DF991756-162C-429E-83F9-2E43CEDD452A}">
      <text>
        <t>[Threaded comment]
Your version of Excel allows you to read this threaded comment; however, any edits to it will get removed if the file is opened in a newer version of Excel. Learn more: https://go.microsoft.com/fwlink/?linkid=870924
Comment:
    =(A+3*BB)/4</t>
      </text>
    </comment>
    <comment ref="I19" authorId="15" shapeId="0" xr:uid="{076FC2F6-AE65-48EB-9E8B-7DF97D41CA5A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20" authorId="16" shapeId="0" xr:uid="{B31FAE70-0EA7-4962-B1CB-B4B663A60571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22" authorId="17" shapeId="0" xr:uid="{11268BC6-FAD0-43A0-9F13-1753F262142C}">
      <text>
        <t>[Threaded comment]
Your version of Excel allows you to read this threaded comment; however, any edits to it will get removed if the file is opened in a newer version of Excel. Learn more: https://go.microsoft.com/fwlink/?linkid=870924
Comment:
    =(A+3*BB)/4</t>
      </text>
    </comment>
    <comment ref="I23" authorId="18" shapeId="0" xr:uid="{BA63B063-D06B-43BF-B39F-F4C074317481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24" authorId="19" shapeId="0" xr:uid="{62258AAF-5DE1-4C78-B6A7-EAA5EDFA2277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25" authorId="20" shapeId="0" xr:uid="{3924E568-C953-4D35-8E1E-B51C1A3046C7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26" authorId="21" shapeId="0" xr:uid="{CA6DF81A-0D3B-4DE8-8A8D-1A86CD1EA8B2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27" authorId="22" shapeId="0" xr:uid="{B63B2383-E803-4BFF-BFE8-1B89F1D54DDC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28" authorId="23" shapeId="0" xr:uid="{188B53A8-30CC-419D-8CEC-8F0B0B492A37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29" authorId="24" shapeId="0" xr:uid="{FE58F7A1-0CE1-42B2-9F1A-7923F1645017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0" authorId="25" shapeId="0" xr:uid="{88B95C89-8885-47FE-BFEC-8519D2F432F1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1" authorId="26" shapeId="0" xr:uid="{EB019BEF-14AC-4649-818E-198C4BE7DCA5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2" authorId="27" shapeId="0" xr:uid="{796B7D9B-DA29-4745-BE43-F7B0AD94C01F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3" authorId="28" shapeId="0" xr:uid="{EEC65571-3DD5-4C8A-A226-B4175A293D6F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4" authorId="29" shapeId="0" xr:uid="{865115DD-C012-4BD7-9318-A1395F588A5C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5" authorId="30" shapeId="0" xr:uid="{CD621114-7165-4B9D-B246-E01899465ED4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6" authorId="31" shapeId="0" xr:uid="{55368283-4E25-44F9-BBD4-B653670C3942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7" authorId="32" shapeId="0" xr:uid="{65F0DE9E-B756-440B-951B-2DFF7FA876B7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8" authorId="33" shapeId="0" xr:uid="{5B490EEB-9DB9-4460-A671-904F436BCD6A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</commentList>
</comments>
</file>

<file path=xl/sharedStrings.xml><?xml version="1.0" encoding="utf-8"?>
<sst xmlns="http://schemas.openxmlformats.org/spreadsheetml/2006/main" count="260" uniqueCount="161">
  <si>
    <t>2024 Short Course Qualifying Times Information - 11-12</t>
  </si>
  <si>
    <t>Age Group/Event</t>
  </si>
  <si>
    <t>2023 Top Times (top-32 when available)</t>
  </si>
  <si>
    <t>NAG A</t>
  </si>
  <si>
    <t>NAG BB</t>
  </si>
  <si>
    <t>2023 Champs Time</t>
  </si>
  <si>
    <t>11-12 - Girls</t>
  </si>
  <si>
    <t>50 free</t>
  </si>
  <si>
    <t>29.31</t>
  </si>
  <si>
    <t>28.99</t>
  </si>
  <si>
    <t>31.29</t>
  </si>
  <si>
    <t>29.99</t>
  </si>
  <si>
    <t>100 free</t>
  </si>
  <si>
    <t>1:05.38</t>
  </si>
  <si>
    <t>1:03.09</t>
  </si>
  <si>
    <t>1:08.29</t>
  </si>
  <si>
    <t>1:05.69</t>
  </si>
  <si>
    <t>200 free</t>
  </si>
  <si>
    <t>2:25.24 (20th)</t>
  </si>
  <si>
    <t>2:17.49</t>
  </si>
  <si>
    <t>2:28.99</t>
  </si>
  <si>
    <t>2:23.29</t>
  </si>
  <si>
    <t>500 free</t>
  </si>
  <si>
    <t>6:19.80 (16th)</t>
  </si>
  <si>
    <t>6:07.59</t>
  </si>
  <si>
    <t>6:38.19</t>
  </si>
  <si>
    <t>6:22.89</t>
  </si>
  <si>
    <t>1000 free</t>
  </si>
  <si>
    <t>12:57.03 (11th)</t>
  </si>
  <si>
    <t>12:41.19</t>
  </si>
  <si>
    <t>13:44.69</t>
  </si>
  <si>
    <t>13:12.99</t>
  </si>
  <si>
    <t>50 back</t>
  </si>
  <si>
    <t>34.72</t>
  </si>
  <si>
    <t>32.69</t>
  </si>
  <si>
    <t>35.39</t>
  </si>
  <si>
    <t>34.99</t>
  </si>
  <si>
    <t>100 back</t>
  </si>
  <si>
    <t>1:13.97</t>
  </si>
  <si>
    <t>1:11.39</t>
  </si>
  <si>
    <t>1:18.09</t>
  </si>
  <si>
    <t>1:16.09</t>
  </si>
  <si>
    <t>1:14.99</t>
  </si>
  <si>
    <t>200 back</t>
  </si>
  <si>
    <t>2:43.79 (27th)</t>
  </si>
  <si>
    <t>2:31.39</t>
  </si>
  <si>
    <t>2:43.99</t>
  </si>
  <si>
    <t>50 breast</t>
  </si>
  <si>
    <t>42.13</t>
  </si>
  <si>
    <t>36.89</t>
  </si>
  <si>
    <t>39.99</t>
  </si>
  <si>
    <t>100 breast</t>
  </si>
  <si>
    <t>1:32.19 (30th)</t>
  </si>
  <si>
    <t>1:20.19</t>
  </si>
  <si>
    <t>1:27.19</t>
  </si>
  <si>
    <t>200 breast</t>
  </si>
  <si>
    <t>3:22.29 (27th)</t>
  </si>
  <si>
    <t>2:52.19</t>
  </si>
  <si>
    <t>3:06.59</t>
  </si>
  <si>
    <t>50 fly</t>
  </si>
  <si>
    <t>34.14</t>
  </si>
  <si>
    <t>33.89</t>
  </si>
  <si>
    <t>100 fly</t>
  </si>
  <si>
    <t>1:23.18 (23rd)</t>
  </si>
  <si>
    <t>1:10.89</t>
  </si>
  <si>
    <t>1:17.59</t>
  </si>
  <si>
    <t>200 fly</t>
  </si>
  <si>
    <t>2:36.91 (7th)</t>
  </si>
  <si>
    <t>2:34.29</t>
  </si>
  <si>
    <t>2:47.19</t>
  </si>
  <si>
    <t>100 IM</t>
  </si>
  <si>
    <t>1:15.21</t>
  </si>
  <si>
    <t>1:12.09</t>
  </si>
  <si>
    <t>200 IM</t>
  </si>
  <si>
    <t>2:47.73</t>
  </si>
  <si>
    <t>2:34.49</t>
  </si>
  <si>
    <t>2:47.29</t>
  </si>
  <si>
    <t>400 IM</t>
  </si>
  <si>
    <t>5:49.29 (12th)</t>
  </si>
  <si>
    <t>5:29.29</t>
  </si>
  <si>
    <t>5:56.79</t>
  </si>
  <si>
    <t>11-12 - Boys</t>
  </si>
  <si>
    <t>30.04</t>
  </si>
  <si>
    <t>27.89</t>
  </si>
  <si>
    <t>30.29</t>
  </si>
  <si>
    <t>1:09.66</t>
  </si>
  <si>
    <t>1:00.89</t>
  </si>
  <si>
    <t>1:05.89</t>
  </si>
  <si>
    <t>2:29.36 (24th)</t>
  </si>
  <si>
    <t>2:12.49</t>
  </si>
  <si>
    <t>2:23.49</t>
  </si>
  <si>
    <t>6:23.74 (14th)</t>
  </si>
  <si>
    <t>5:57.69</t>
  </si>
  <si>
    <t>6:27.49</t>
  </si>
  <si>
    <t>13.21.58 (12th)</t>
  </si>
  <si>
    <t>12:27.89</t>
  </si>
  <si>
    <t>13:30.19</t>
  </si>
  <si>
    <t>35.91 (18th)</t>
  </si>
  <si>
    <t>32.09</t>
  </si>
  <si>
    <t>1:09.19</t>
  </si>
  <si>
    <t>1:15.69</t>
  </si>
  <si>
    <t>2:27.39</t>
  </si>
  <si>
    <t>2:39.69</t>
  </si>
  <si>
    <t>41.80 (22nd)</t>
  </si>
  <si>
    <t>36.09</t>
  </si>
  <si>
    <t>39.49</t>
  </si>
  <si>
    <t>1:26.88 (17th)</t>
  </si>
  <si>
    <t>1:17.49</t>
  </si>
  <si>
    <t>1:24.49</t>
  </si>
  <si>
    <t>3:10.93 (9th)</t>
  </si>
  <si>
    <t>2:46.39</t>
  </si>
  <si>
    <t>3:00.19</t>
  </si>
  <si>
    <t>36.83 (24th)</t>
  </si>
  <si>
    <t>31.19</t>
  </si>
  <si>
    <t>34.19</t>
  </si>
  <si>
    <t>1:21.77 (12th)</t>
  </si>
  <si>
    <t>1:09.29</t>
  </si>
  <si>
    <t>2:44.39 (5th)</t>
  </si>
  <si>
    <t>2:28.39</t>
  </si>
  <si>
    <t>2:40.79</t>
  </si>
  <si>
    <t>1:17.81 (16th)</t>
  </si>
  <si>
    <t>1:09.09</t>
  </si>
  <si>
    <t>2:49.02 (16th)</t>
  </si>
  <si>
    <t>2:30.69</t>
  </si>
  <si>
    <t>5:37.78 (9th)</t>
  </si>
  <si>
    <t>5:19.79</t>
  </si>
  <si>
    <t>5:46.39</t>
  </si>
  <si>
    <t>Number of Entries 2023 AGC</t>
  </si>
  <si>
    <t>Qualified Swimmers 2022-2023</t>
  </si>
  <si>
    <t>Est. Qualified Swimmers</t>
  </si>
  <si>
    <t>Change in Qualified Swimmers</t>
  </si>
  <si>
    <t>Estimated Change in Actual Swimmers</t>
  </si>
  <si>
    <t>Potential Change to Timeline (min)</t>
  </si>
  <si>
    <t>2:45.87 (13th)</t>
  </si>
  <si>
    <t>1:21.93 (16th)</t>
  </si>
  <si>
    <t>Projected Entries at 2024 AGC</t>
  </si>
  <si>
    <t>Fry - Proposed Champs Time (s)</t>
  </si>
  <si>
    <t>Fry - Proposed 2024 Champs Time</t>
  </si>
  <si>
    <t>2023 AG Champs Timelines</t>
  </si>
  <si>
    <t>Adjusted</t>
  </si>
  <si>
    <t>New Buffer</t>
  </si>
  <si>
    <t>Friday Morning</t>
  </si>
  <si>
    <t>Saturday Morning</t>
  </si>
  <si>
    <t>Sunday Morning</t>
  </si>
  <si>
    <t>Buffer to 10&amp;U</t>
  </si>
  <si>
    <t>1:14.79</t>
  </si>
  <si>
    <t>2:26.19</t>
  </si>
  <si>
    <t>1:16.59</t>
  </si>
  <si>
    <t>Buffer to Distance</t>
  </si>
  <si>
    <t>Friday Afternoon</t>
  </si>
  <si>
    <t>Buffer to Finals</t>
  </si>
  <si>
    <t>2023 AG Champs Timelines incl. 11/12 and 13/14</t>
  </si>
  <si>
    <t>30.19</t>
  </si>
  <si>
    <t>29.69</t>
  </si>
  <si>
    <t>6:30.59</t>
  </si>
  <si>
    <t>34.79</t>
  </si>
  <si>
    <t>Color Key</t>
  </si>
  <si>
    <t>BB Time</t>
  </si>
  <si>
    <t>2024 Time is Harder</t>
  </si>
  <si>
    <t>2024 Time is Easier</t>
  </si>
  <si>
    <t>Fee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</si>
</sst>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7">
    <font>
      <sz val="10"/>
      <color indexed="8"/>
      <name val="Helvetica Neue"/>
    </font>
    <font>
      <b/>
      <sz val="13"/>
      <color indexed="8"/>
      <name val="Helvetica Neue"/>
    </font>
    <font>
      <b/>
      <sz val="10"/>
      <color indexed="8"/>
      <name val="Helvetica Neue"/>
    </font>
    <font>
      <b/>
      <u/>
      <sz val="10"/>
      <color indexed="8"/>
      <name val="Helvetica Neue"/>
    </font>
    <font>
      <b/>
      <sz val="10"/>
      <color rgb="FFFF0000"/>
      <name val="Helvetica Neue"/>
    </font>
    <font>
      <b/>
      <sz val="12"/>
      <color indexed="8"/>
      <name val="Helvetica Neue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12"/>
      </left>
      <right style="thin">
        <color indexed="13"/>
      </right>
      <top style="thick">
        <color indexed="10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ck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ck">
        <color indexed="10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9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49" fontId="2" fillId="3" borderId="5" xfId="0" applyNumberFormat="1" applyFont="1" applyFill="1" applyBorder="1">
      <alignment vertical="top" wrapText="1"/>
    </xf>
    <xf numFmtId="49" fontId="0" fillId="0" borderId="6" xfId="0" applyNumberFormat="1" applyBorder="1" applyAlignment="1">
      <alignment horizontal="center" vertical="top" wrapText="1"/>
    </xf>
    <xf numFmtId="49" fontId="0" fillId="0" borderId="7" xfId="0" applyNumberFormat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0" fillId="4" borderId="7" xfId="0" applyNumberFormat="1" applyFill="1" applyBorder="1" applyAlignment="1">
      <alignment horizontal="center" vertical="top" wrapText="1"/>
    </xf>
    <xf numFmtId="49" fontId="0" fillId="5" borderId="7" xfId="0" applyNumberFormat="1" applyFill="1" applyBorder="1" applyAlignment="1">
      <alignment horizontal="center" vertical="top" wrapText="1"/>
    </xf>
    <xf numFmtId="49" fontId="0" fillId="0" borderId="7" xfId="0" applyNumberFormat="1" applyFill="1" applyBorder="1" applyAlignment="1">
      <alignment horizontal="center" vertical="top" wrapText="1"/>
    </xf>
    <xf numFmtId="49" fontId="0" fillId="6" borderId="7" xfId="0" applyNumberFormat="1" applyFill="1" applyBorder="1" applyAlignment="1">
      <alignment horizontal="center" vertical="top" wrapText="1"/>
    </xf>
    <xf numFmtId="49" fontId="0" fillId="0" borderId="8" xfId="0" applyNumberForma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7" xfId="0" applyNumberFormat="1" applyFill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164" fontId="0" fillId="0" borderId="0" xfId="0" applyNumberFormat="1">
      <alignment vertical="top" wrapText="1"/>
    </xf>
    <xf numFmtId="0" fontId="0" fillId="0" borderId="9" xfId="0" applyNumberFormat="1" applyBorder="1" applyAlignment="1">
      <alignment horizontal="center" vertical="top" wrapText="1"/>
    </xf>
    <xf numFmtId="1" fontId="0" fillId="0" borderId="9" xfId="0" applyNumberFormat="1" applyBorder="1" applyAlignment="1">
      <alignment horizontal="center" vertical="top" wrapText="1"/>
    </xf>
    <xf numFmtId="0" fontId="0" fillId="5" borderId="7" xfId="0" applyNumberFormat="1" applyFill="1" applyBorder="1" applyAlignment="1">
      <alignment horizontal="center" vertical="top" wrapText="1"/>
    </xf>
    <xf numFmtId="0" fontId="0" fillId="4" borderId="7" xfId="0" applyNumberFormat="1" applyFill="1" applyBorder="1" applyAlignment="1">
      <alignment horizontal="center" vertical="top" wrapText="1"/>
    </xf>
    <xf numFmtId="0" fontId="0" fillId="6" borderId="7" xfId="0" applyNumberFormat="1" applyFill="1" applyBorder="1" applyAlignment="1">
      <alignment horizontal="center" vertical="top" wrapText="1"/>
    </xf>
    <xf numFmtId="1" fontId="0" fillId="0" borderId="7" xfId="0" applyNumberFormat="1" applyFill="1" applyBorder="1" applyAlignment="1">
      <alignment horizontal="center" vertical="top" wrapText="1"/>
    </xf>
    <xf numFmtId="165" fontId="4" fillId="0" borderId="0" xfId="0" applyNumberFormat="1" applyFont="1">
      <alignment vertical="top" wrapText="1"/>
    </xf>
    <xf numFmtId="0" fontId="5" fillId="0" borderId="0" xfId="0" applyNumberFormat="1" applyFont="1" applyAlignment="1">
      <alignment vertical="top"/>
    </xf>
    <xf numFmtId="0" fontId="0" fillId="0" borderId="10" xfId="0" applyNumberFormat="1" applyBorder="1">
      <alignment vertical="top" wrapText="1"/>
    </xf>
    <xf numFmtId="0" fontId="0" fillId="0" borderId="10" xfId="0" quotePrefix="1" applyNumberFormat="1" applyBorder="1">
      <alignment vertical="top" wrapText="1"/>
    </xf>
    <xf numFmtId="20" fontId="0" fillId="0" borderId="10" xfId="0" applyNumberFormat="1" applyBorder="1">
      <alignment vertical="top" wrapText="1"/>
    </xf>
    <xf numFmtId="1" fontId="0" fillId="0" borderId="10" xfId="0" applyNumberFormat="1" applyBorder="1">
      <alignment vertical="top" wrapText="1"/>
    </xf>
    <xf numFmtId="20" fontId="0" fillId="0" borderId="10" xfId="0" quotePrefix="1" applyNumberFormat="1" applyBorder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0" fillId="5" borderId="0" xfId="0" applyNumberFormat="1" applyFill="1">
      <alignment vertical="top" wrapText="1"/>
    </xf>
    <xf numFmtId="0" fontId="0" fillId="4" borderId="0" xfId="0" applyNumberFormat="1" applyFill="1">
      <alignment vertical="top" wrapText="1"/>
    </xf>
    <xf numFmtId="0" fontId="0" fillId="6" borderId="0" xfId="0" applyNumberFormat="1" applyFill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0" applyNumberFormat="1" applyFo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DBDBDB"/>
      <rgbColor rgb="FFA5A5A5"/>
      <rgbColor rgb="FF3F3F3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ert Fry" id="{B4A51238-91E4-4A92-A256-88DAE319D944}" userId="9807d742d625730b" providerId="Windows Live"/>
</personList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3-10-20T00:13:09.60" personId="{B4A51238-91E4-4A92-A256-88DAE319D944}" id="{D11BC909-F654-432B-B26B-CF14CD6DE0E6}">
    <text>=(A+BB)/2</text>
  </threadedComment>
  <threadedComment ref="I5" dT="2023-10-19T23:38:48.42" personId="{B4A51238-91E4-4A92-A256-88DAE319D944}" id="{5E36BD62-9A03-4AF9-A575-628610478B56}">
    <text>=(A+BB)/2</text>
  </threadedComment>
  <threadedComment ref="I6" dT="2023-10-20T00:08:54.06" personId="{B4A51238-91E4-4A92-A256-88DAE319D944}" id="{7CF39CD5-4557-457C-84BE-CF12246E5FF5}">
    <text>=(A+3*BB)/4</text>
  </threadedComment>
  <threadedComment ref="I7" dT="2023-10-20T01:40:17.42" personId="{B4A51238-91E4-4A92-A256-88DAE319D944}" id="{DBFAB0A3-2AE5-480D-B5C6-42683CA7B6E6}">
    <text>=(A+3*BB)/4</text>
  </threadedComment>
  <threadedComment ref="I8" dT="2023-10-19T23:35:45.99" personId="{B4A51238-91E4-4A92-A256-88DAE319D944}" id="{BBAC0EA2-C52A-42CE-8355-6E6910FDE8A3}">
    <text>=BB</text>
  </threadedComment>
  <threadedComment ref="I9" dT="2023-10-20T01:49:55.01" personId="{B4A51238-91E4-4A92-A256-88DAE319D944}" id="{AC453A5F-6C37-4E64-8441-61357EC81EFF}">
    <text>=(A+3*BB)/4</text>
  </threadedComment>
  <threadedComment ref="I10" dT="2023-10-20T01:31:25.73" personId="{B4A51238-91E4-4A92-A256-88DAE319D944}" id="{D35680DF-87AB-474D-AB9C-97CA52BDC4E2}">
    <text>=(A+BB)/2</text>
  </threadedComment>
  <threadedComment ref="I11" dT="2023-10-20T04:24:48.51" personId="{B4A51238-91E4-4A92-A256-88DAE319D944}" id="{B568470F-5886-43E8-9B5D-7A3C75519958}">
    <text>BB Time</text>
  </threadedComment>
  <threadedComment ref="I12" dT="2023-10-20T04:24:55.45" personId="{B4A51238-91E4-4A92-A256-88DAE319D944}" id="{9D28571E-E9F7-421D-9965-03AF1D134913}">
    <text>BB Time</text>
  </threadedComment>
  <threadedComment ref="I13" dT="2023-10-20T04:25:02.87" personId="{B4A51238-91E4-4A92-A256-88DAE319D944}" id="{E2EE56CD-F864-4E25-8C73-6BAD707ABBDD}">
    <text>BB Time</text>
  </threadedComment>
  <threadedComment ref="I14" dT="2023-10-20T04:25:10.31" personId="{B4A51238-91E4-4A92-A256-88DAE319D944}" id="{4EC287E6-2F40-41BB-9B2C-F03DE33E4FB2}">
    <text>BB Time</text>
  </threadedComment>
  <threadedComment ref="I15" dT="2023-10-20T04:25:16.25" personId="{B4A51238-91E4-4A92-A256-88DAE319D944}" id="{F735C7BB-4839-465A-9DD1-C3A36A8A6F93}">
    <text>BB Time</text>
  </threadedComment>
  <threadedComment ref="I16" dT="2023-10-20T04:25:22.75" personId="{B4A51238-91E4-4A92-A256-88DAE319D944}" id="{879A04A2-87E6-4A10-8938-0F25561B2221}">
    <text>BB Time</text>
  </threadedComment>
  <threadedComment ref="I17" dT="2023-10-20T04:25:30.03" personId="{B4A51238-91E4-4A92-A256-88DAE319D944}" id="{176D1547-EA43-4498-97E0-FC7E58BF50D1}">
    <text>BB Time</text>
  </threadedComment>
  <threadedComment ref="I18" dT="2023-10-20T00:10:02.23" personId="{B4A51238-91E4-4A92-A256-88DAE319D944}" id="{DF991756-162C-429E-83F9-2E43CEDD452A}">
    <text>=(A+3*BB)/4</text>
  </threadedComment>
  <threadedComment ref="I19" dT="2023-10-20T04:25:42.00" personId="{B4A51238-91E4-4A92-A256-88DAE319D944}" id="{076FC2F6-AE65-48EB-9E8B-7DF97D41CA5A}">
    <text>BB Time</text>
  </threadedComment>
  <threadedComment ref="I20" dT="2023-10-20T04:25:48.74" personId="{B4A51238-91E4-4A92-A256-88DAE319D944}" id="{B31FAE70-0EA7-4962-B1CB-B4B663A60571}">
    <text>BB Time</text>
  </threadedComment>
  <threadedComment ref="I22" dT="2023-10-20T01:33:58.68" personId="{B4A51238-91E4-4A92-A256-88DAE319D944}" id="{11268BC6-FAD0-43A0-9F13-1753F262142C}">
    <text>=(A+3*BB)/4</text>
  </threadedComment>
  <threadedComment ref="I23" dT="2023-10-20T04:26:02.27" personId="{B4A51238-91E4-4A92-A256-88DAE319D944}" id="{BA63B063-D06B-43BF-B39F-F4C074317481}">
    <text>BB Time</text>
  </threadedComment>
  <threadedComment ref="I24" dT="2023-10-20T04:26:08.43" personId="{B4A51238-91E4-4A92-A256-88DAE319D944}" id="{62258AAF-5DE1-4C78-B6A7-EAA5EDFA2277}">
    <text>BB Time</text>
  </threadedComment>
  <threadedComment ref="I25" dT="2023-10-20T04:26:15.22" personId="{B4A51238-91E4-4A92-A256-88DAE319D944}" id="{3924E568-C953-4D35-8E1E-B51C1A3046C7}">
    <text>BB Time</text>
  </threadedComment>
  <threadedComment ref="I26" dT="2023-10-20T04:26:51.73" personId="{B4A51238-91E4-4A92-A256-88DAE319D944}" id="{CA6DF81A-0D3B-4DE8-8A8D-1A86CD1EA8B2}">
    <text>BB Time</text>
  </threadedComment>
  <threadedComment ref="I27" dT="2023-10-20T04:26:58.39" personId="{B4A51238-91E4-4A92-A256-88DAE319D944}" id="{B63B2383-E803-4BFF-BFE8-1B89F1D54DDC}">
    <text>BB Time</text>
  </threadedComment>
  <threadedComment ref="I28" dT="2023-10-20T04:27:08.89" personId="{B4A51238-91E4-4A92-A256-88DAE319D944}" id="{188B53A8-30CC-419D-8CEC-8F0B0B492A37}">
    <text>BB Time</text>
  </threadedComment>
  <threadedComment ref="I29" dT="2023-10-20T04:27:14.09" personId="{B4A51238-91E4-4A92-A256-88DAE319D944}" id="{FE58F7A1-0CE1-42B2-9F1A-7923F1645017}">
    <text>BB Time</text>
  </threadedComment>
  <threadedComment ref="I30" dT="2023-10-20T04:27:19.24" personId="{B4A51238-91E4-4A92-A256-88DAE319D944}" id="{88B95C89-8885-47FE-BFEC-8519D2F432F1}">
    <text>BB Time</text>
  </threadedComment>
  <threadedComment ref="I31" dT="2023-10-20T04:27:24.81" personId="{B4A51238-91E4-4A92-A256-88DAE319D944}" id="{EB019BEF-14AC-4649-818E-198C4BE7DCA5}">
    <text>BB Time</text>
  </threadedComment>
  <threadedComment ref="I32" dT="2023-10-20T04:27:30.33" personId="{B4A51238-91E4-4A92-A256-88DAE319D944}" id="{796B7D9B-DA29-4745-BE43-F7B0AD94C01F}">
    <text>BB Time</text>
  </threadedComment>
  <threadedComment ref="I33" dT="2023-10-20T04:27:35.47" personId="{B4A51238-91E4-4A92-A256-88DAE319D944}" id="{EEC65571-3DD5-4C8A-A226-B4175A293D6F}">
    <text>BB Time</text>
  </threadedComment>
  <threadedComment ref="I34" dT="2023-10-20T04:27:40.53" personId="{B4A51238-91E4-4A92-A256-88DAE319D944}" id="{865115DD-C012-4BD7-9318-A1395F588A5C}">
    <text>BB Time</text>
  </threadedComment>
  <threadedComment ref="I35" dT="2023-10-20T04:27:45.91" personId="{B4A51238-91E4-4A92-A256-88DAE319D944}" id="{CD621114-7165-4B9D-B246-E01899465ED4}">
    <text>BB Time</text>
  </threadedComment>
  <threadedComment ref="I36" dT="2023-10-20T04:27:51.36" personId="{B4A51238-91E4-4A92-A256-88DAE319D944}" id="{55368283-4E25-44F9-BBD4-B653670C3942}">
    <text>BB Time</text>
  </threadedComment>
  <threadedComment ref="I37" dT="2023-10-20T04:27:56.33" personId="{B4A51238-91E4-4A92-A256-88DAE319D944}" id="{65F0DE9E-B756-440B-951B-2DFF7FA876B7}">
    <text>BB TIme</text>
  </threadedComment>
  <threadedComment ref="I38" dT="2023-10-20T04:28:02.36" personId="{B4A51238-91E4-4A92-A256-88DAE319D944}" id="{5B490EEB-9DB9-4460-A671-904F436BCD6A}">
    <text>BB Time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Y50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sqref="A1:K1"/>
    </sheetView>
  </sheetViews>
  <sheetFormatPr defaultColWidth="16.28515625" defaultRowHeight="19.899999999999999" customHeight="1"/>
  <cols>
    <col min="1" max="1" width="16.28515625" style="1" customWidth="1"/>
    <col min="2" max="4" width="16.85546875" style="1" customWidth="1"/>
    <col min="5" max="15" width="16.28515625" style="1" customWidth="1"/>
    <col min="16" max="16" width="17.85546875" style="1" bestFit="1" customWidth="1"/>
    <col min="17" max="259" width="16.28515625" style="1" customWidth="1"/>
  </cols>
  <sheetData>
    <row r="1" spans="1:16" ht="29.65" customHeight="1" thickBo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 ht="46.7" customHeight="1" thickTop="1" thickBot="1">
      <c r="A2" s="2" t="s">
        <v>1</v>
      </c>
      <c r="B2" s="2" t="s">
        <v>2</v>
      </c>
      <c r="C2" s="2" t="s">
        <v>127</v>
      </c>
      <c r="D2" s="2" t="s">
        <v>135</v>
      </c>
      <c r="E2" s="2" t="s">
        <v>3</v>
      </c>
      <c r="F2" s="2" t="s">
        <v>4</v>
      </c>
      <c r="G2" s="2" t="s">
        <v>5</v>
      </c>
      <c r="H2" s="15" t="s">
        <v>128</v>
      </c>
      <c r="I2" s="2" t="s">
        <v>137</v>
      </c>
      <c r="J2" s="2" t="s">
        <v>136</v>
      </c>
      <c r="K2" s="15" t="s">
        <v>129</v>
      </c>
      <c r="L2" s="15" t="s">
        <v>130</v>
      </c>
      <c r="M2" s="15" t="s">
        <v>131</v>
      </c>
      <c r="N2" s="15" t="s">
        <v>132</v>
      </c>
      <c r="O2" s="33" t="s">
        <v>156</v>
      </c>
    </row>
    <row r="3" spans="1:16" ht="21.4" customHeight="1" thickTop="1">
      <c r="A3" s="3" t="s">
        <v>6</v>
      </c>
      <c r="B3" s="4"/>
      <c r="C3" s="14"/>
      <c r="D3" s="14"/>
      <c r="E3" s="5"/>
      <c r="F3" s="5"/>
      <c r="G3" s="5"/>
      <c r="H3" s="5"/>
      <c r="I3" s="5"/>
      <c r="J3" s="5"/>
      <c r="K3" s="5"/>
      <c r="L3" s="16"/>
      <c r="M3" s="25"/>
      <c r="N3" s="16"/>
      <c r="O3" s="34"/>
      <c r="P3" s="1" t="s">
        <v>157</v>
      </c>
    </row>
    <row r="4" spans="1:16" ht="20.100000000000001" customHeight="1">
      <c r="A4" s="6" t="s">
        <v>7</v>
      </c>
      <c r="B4" s="7" t="s">
        <v>8</v>
      </c>
      <c r="C4" s="20">
        <v>51</v>
      </c>
      <c r="D4" s="21">
        <f t="shared" ref="D4:D20" si="0">C4+M4</f>
        <v>53.87323943661972</v>
      </c>
      <c r="E4" s="8" t="s">
        <v>9</v>
      </c>
      <c r="F4" s="8" t="s">
        <v>10</v>
      </c>
      <c r="G4" s="8" t="s">
        <v>11</v>
      </c>
      <c r="H4" s="18">
        <v>71</v>
      </c>
      <c r="I4" s="13" t="s">
        <v>152</v>
      </c>
      <c r="J4" s="24">
        <v>30.19</v>
      </c>
      <c r="K4" s="17">
        <v>75</v>
      </c>
      <c r="L4" s="17">
        <f>K4-H4</f>
        <v>4</v>
      </c>
      <c r="M4" s="25">
        <f t="shared" ref="M4:M10" si="1">L4*C4/H4</f>
        <v>2.8732394366197185</v>
      </c>
      <c r="N4" s="8">
        <f>M4/8*(J4+20)/60</f>
        <v>0.30043309859154926</v>
      </c>
      <c r="O4" s="35"/>
      <c r="P4" s="1" t="s">
        <v>158</v>
      </c>
    </row>
    <row r="5" spans="1:16" ht="20.100000000000001" customHeight="1">
      <c r="A5" s="6" t="s">
        <v>12</v>
      </c>
      <c r="B5" s="7" t="s">
        <v>13</v>
      </c>
      <c r="C5" s="20">
        <v>40</v>
      </c>
      <c r="D5" s="21">
        <f t="shared" si="0"/>
        <v>40</v>
      </c>
      <c r="E5" s="8" t="s">
        <v>14</v>
      </c>
      <c r="F5" s="8" t="s">
        <v>15</v>
      </c>
      <c r="G5" s="8" t="s">
        <v>16</v>
      </c>
      <c r="H5" s="18">
        <v>61</v>
      </c>
      <c r="I5" s="8" t="s">
        <v>16</v>
      </c>
      <c r="J5" s="18">
        <v>65.69</v>
      </c>
      <c r="K5" s="17">
        <v>61</v>
      </c>
      <c r="L5" s="17">
        <f>K5-H5</f>
        <v>0</v>
      </c>
      <c r="M5" s="25">
        <f t="shared" si="1"/>
        <v>0</v>
      </c>
      <c r="N5" s="8">
        <f>M5/8*(J5+20)/60</f>
        <v>0</v>
      </c>
      <c r="O5" s="36"/>
      <c r="P5" s="1" t="s">
        <v>159</v>
      </c>
    </row>
    <row r="6" spans="1:16" ht="20.100000000000001" customHeight="1">
      <c r="A6" s="6" t="s">
        <v>17</v>
      </c>
      <c r="B6" s="7" t="s">
        <v>18</v>
      </c>
      <c r="C6" s="20">
        <v>20</v>
      </c>
      <c r="D6" s="21">
        <f t="shared" si="0"/>
        <v>26.829268292682926</v>
      </c>
      <c r="E6" s="8" t="s">
        <v>19</v>
      </c>
      <c r="F6" s="8" t="s">
        <v>20</v>
      </c>
      <c r="G6" s="8" t="s">
        <v>21</v>
      </c>
      <c r="H6" s="18">
        <v>41</v>
      </c>
      <c r="I6" s="13" t="s">
        <v>146</v>
      </c>
      <c r="J6" s="24">
        <v>146.19</v>
      </c>
      <c r="K6" s="17">
        <v>55</v>
      </c>
      <c r="L6" s="17">
        <f t="shared" ref="L6:L7" si="2">K6-H6</f>
        <v>14</v>
      </c>
      <c r="M6" s="25">
        <f t="shared" si="1"/>
        <v>6.8292682926829267</v>
      </c>
      <c r="N6" s="8">
        <f t="shared" ref="N6:N38" si="3">M6/8*(J6+20)/60</f>
        <v>2.3644918699186994</v>
      </c>
    </row>
    <row r="7" spans="1:16" ht="20.100000000000001" customHeight="1">
      <c r="A7" s="6" t="s">
        <v>22</v>
      </c>
      <c r="B7" s="7" t="s">
        <v>23</v>
      </c>
      <c r="C7" s="20">
        <v>17</v>
      </c>
      <c r="D7" s="21">
        <f t="shared" si="0"/>
        <v>20.606060606060606</v>
      </c>
      <c r="E7" s="8" t="s">
        <v>24</v>
      </c>
      <c r="F7" s="8" t="s">
        <v>25</v>
      </c>
      <c r="G7" s="8" t="s">
        <v>26</v>
      </c>
      <c r="H7" s="18">
        <v>33</v>
      </c>
      <c r="I7" s="13" t="s">
        <v>154</v>
      </c>
      <c r="J7" s="24">
        <v>330.59</v>
      </c>
      <c r="K7" s="17">
        <v>40</v>
      </c>
      <c r="L7" s="17">
        <f t="shared" si="2"/>
        <v>7</v>
      </c>
      <c r="M7" s="25">
        <f t="shared" si="1"/>
        <v>3.606060606060606</v>
      </c>
      <c r="N7" s="8">
        <f t="shared" si="3"/>
        <v>2.6338516414141409</v>
      </c>
    </row>
    <row r="8" spans="1:16" ht="20.100000000000001" customHeight="1">
      <c r="A8" s="6" t="s">
        <v>27</v>
      </c>
      <c r="B8" s="7" t="s">
        <v>28</v>
      </c>
      <c r="C8" s="20">
        <v>11</v>
      </c>
      <c r="D8" s="21">
        <f t="shared" si="0"/>
        <v>12.736842105263158</v>
      </c>
      <c r="E8" s="8" t="s">
        <v>29</v>
      </c>
      <c r="F8" s="8" t="s">
        <v>30</v>
      </c>
      <c r="G8" s="8" t="s">
        <v>31</v>
      </c>
      <c r="H8" s="18">
        <v>19</v>
      </c>
      <c r="I8" s="13" t="s">
        <v>30</v>
      </c>
      <c r="J8" s="24">
        <v>824.69</v>
      </c>
      <c r="K8" s="17">
        <v>22</v>
      </c>
      <c r="L8" s="17">
        <f>K8-H8</f>
        <v>3</v>
      </c>
      <c r="M8" s="25">
        <f t="shared" si="1"/>
        <v>1.736842105263158</v>
      </c>
      <c r="N8" s="8">
        <f t="shared" si="3"/>
        <v>3.056444078947369</v>
      </c>
    </row>
    <row r="9" spans="1:16" ht="20.100000000000001" customHeight="1">
      <c r="A9" s="6" t="s">
        <v>32</v>
      </c>
      <c r="B9" s="7" t="s">
        <v>33</v>
      </c>
      <c r="C9" s="20">
        <v>35</v>
      </c>
      <c r="D9" s="21">
        <f t="shared" si="0"/>
        <v>34.351851851851855</v>
      </c>
      <c r="E9" s="8" t="s">
        <v>34</v>
      </c>
      <c r="F9" s="8" t="s">
        <v>35</v>
      </c>
      <c r="G9" s="8" t="s">
        <v>36</v>
      </c>
      <c r="H9" s="18">
        <v>54</v>
      </c>
      <c r="I9" s="10" t="s">
        <v>155</v>
      </c>
      <c r="J9" s="23">
        <v>34.79</v>
      </c>
      <c r="K9" s="17">
        <v>53</v>
      </c>
      <c r="L9" s="17">
        <f>K9-H9</f>
        <v>-1</v>
      </c>
      <c r="M9" s="25">
        <f t="shared" si="1"/>
        <v>-0.64814814814814814</v>
      </c>
      <c r="N9" s="8">
        <f t="shared" ref="N9" si="4">M9/8*(J9+20)/60</f>
        <v>-7.3983410493827159E-2</v>
      </c>
    </row>
    <row r="10" spans="1:16" ht="20.100000000000001" customHeight="1">
      <c r="A10" s="6" t="s">
        <v>37</v>
      </c>
      <c r="B10" s="7" t="s">
        <v>38</v>
      </c>
      <c r="C10" s="20">
        <v>48</v>
      </c>
      <c r="D10" s="21">
        <f t="shared" si="0"/>
        <v>44</v>
      </c>
      <c r="E10" s="8" t="s">
        <v>39</v>
      </c>
      <c r="F10" s="8" t="s">
        <v>40</v>
      </c>
      <c r="G10" s="8" t="s">
        <v>41</v>
      </c>
      <c r="H10" s="18">
        <v>60</v>
      </c>
      <c r="I10" s="10" t="s">
        <v>145</v>
      </c>
      <c r="J10" s="23">
        <v>74.790000000000006</v>
      </c>
      <c r="K10" s="17">
        <v>55</v>
      </c>
      <c r="L10" s="17">
        <f>K10-H10</f>
        <v>-5</v>
      </c>
      <c r="M10" s="25">
        <f t="shared" si="1"/>
        <v>-4</v>
      </c>
      <c r="N10" s="8">
        <f t="shared" si="3"/>
        <v>-0.78991666666666671</v>
      </c>
    </row>
    <row r="11" spans="1:16" ht="20.100000000000001" customHeight="1">
      <c r="A11" s="6" t="s">
        <v>43</v>
      </c>
      <c r="B11" s="7" t="s">
        <v>44</v>
      </c>
      <c r="C11" s="20">
        <v>27</v>
      </c>
      <c r="D11" s="21">
        <f t="shared" si="0"/>
        <v>27</v>
      </c>
      <c r="E11" s="8" t="s">
        <v>45</v>
      </c>
      <c r="F11" s="8" t="s">
        <v>46</v>
      </c>
      <c r="G11" s="11" t="s">
        <v>46</v>
      </c>
      <c r="H11" s="22">
        <v>39</v>
      </c>
      <c r="I11" s="12" t="s">
        <v>46</v>
      </c>
      <c r="J11" s="17">
        <v>163.99</v>
      </c>
      <c r="K11" s="12"/>
      <c r="L11" s="17"/>
      <c r="M11" s="25"/>
      <c r="N11" s="8">
        <f t="shared" si="3"/>
        <v>0</v>
      </c>
    </row>
    <row r="12" spans="1:16" ht="20.100000000000001" customHeight="1">
      <c r="A12" s="6" t="s">
        <v>47</v>
      </c>
      <c r="B12" s="7" t="s">
        <v>48</v>
      </c>
      <c r="C12" s="20">
        <v>33</v>
      </c>
      <c r="D12" s="21">
        <f t="shared" si="0"/>
        <v>33</v>
      </c>
      <c r="E12" s="8" t="s">
        <v>49</v>
      </c>
      <c r="F12" s="8" t="s">
        <v>50</v>
      </c>
      <c r="G12" s="11" t="s">
        <v>50</v>
      </c>
      <c r="H12" s="22">
        <v>56</v>
      </c>
      <c r="I12" s="12" t="s">
        <v>50</v>
      </c>
      <c r="J12" s="17">
        <v>39.99</v>
      </c>
      <c r="K12" s="12"/>
      <c r="L12" s="17"/>
      <c r="M12" s="25"/>
      <c r="N12" s="8">
        <f t="shared" si="3"/>
        <v>0</v>
      </c>
    </row>
    <row r="13" spans="1:16" ht="20.100000000000001" customHeight="1">
      <c r="A13" s="6" t="s">
        <v>51</v>
      </c>
      <c r="B13" s="7" t="s">
        <v>52</v>
      </c>
      <c r="C13" s="20">
        <v>30</v>
      </c>
      <c r="D13" s="21">
        <f t="shared" si="0"/>
        <v>30</v>
      </c>
      <c r="E13" s="8" t="s">
        <v>53</v>
      </c>
      <c r="F13" s="8" t="s">
        <v>54</v>
      </c>
      <c r="G13" s="11" t="s">
        <v>54</v>
      </c>
      <c r="H13" s="22">
        <v>44</v>
      </c>
      <c r="I13" s="12" t="s">
        <v>54</v>
      </c>
      <c r="J13" s="17">
        <v>87.19</v>
      </c>
      <c r="K13" s="12"/>
      <c r="L13" s="17"/>
      <c r="M13" s="25"/>
      <c r="N13" s="8">
        <f t="shared" si="3"/>
        <v>0</v>
      </c>
    </row>
    <row r="14" spans="1:16" ht="20.100000000000001" customHeight="1">
      <c r="A14" s="6" t="s">
        <v>55</v>
      </c>
      <c r="B14" s="7" t="s">
        <v>56</v>
      </c>
      <c r="C14" s="20">
        <v>27</v>
      </c>
      <c r="D14" s="21">
        <f t="shared" si="0"/>
        <v>27</v>
      </c>
      <c r="E14" s="8" t="s">
        <v>57</v>
      </c>
      <c r="F14" s="8" t="s">
        <v>58</v>
      </c>
      <c r="G14" s="11" t="s">
        <v>58</v>
      </c>
      <c r="H14" s="22">
        <v>30</v>
      </c>
      <c r="I14" s="12" t="s">
        <v>58</v>
      </c>
      <c r="J14" s="17">
        <v>186.59</v>
      </c>
      <c r="K14" s="12"/>
      <c r="L14" s="17"/>
      <c r="M14" s="25"/>
      <c r="N14" s="8">
        <f t="shared" si="3"/>
        <v>0</v>
      </c>
    </row>
    <row r="15" spans="1:16" ht="20.100000000000001" customHeight="1">
      <c r="A15" s="6" t="s">
        <v>59</v>
      </c>
      <c r="B15" s="7" t="s">
        <v>60</v>
      </c>
      <c r="C15" s="20">
        <v>40</v>
      </c>
      <c r="D15" s="21">
        <f t="shared" si="0"/>
        <v>40</v>
      </c>
      <c r="E15" s="8" t="s">
        <v>10</v>
      </c>
      <c r="F15" s="8" t="s">
        <v>61</v>
      </c>
      <c r="G15" s="11" t="s">
        <v>61</v>
      </c>
      <c r="H15" s="22">
        <v>58</v>
      </c>
      <c r="I15" s="12" t="s">
        <v>61</v>
      </c>
      <c r="J15" s="17">
        <v>33.89</v>
      </c>
      <c r="K15" s="12"/>
      <c r="L15" s="17"/>
      <c r="M15" s="25"/>
      <c r="N15" s="8">
        <f t="shared" si="3"/>
        <v>0</v>
      </c>
    </row>
    <row r="16" spans="1:16" ht="20.100000000000001" customHeight="1">
      <c r="A16" s="6" t="s">
        <v>62</v>
      </c>
      <c r="B16" s="7" t="s">
        <v>63</v>
      </c>
      <c r="C16" s="20">
        <v>23</v>
      </c>
      <c r="D16" s="21">
        <f t="shared" si="0"/>
        <v>23</v>
      </c>
      <c r="E16" s="8" t="s">
        <v>64</v>
      </c>
      <c r="F16" s="8" t="s">
        <v>65</v>
      </c>
      <c r="G16" s="11" t="s">
        <v>65</v>
      </c>
      <c r="H16" s="22">
        <v>40</v>
      </c>
      <c r="I16" s="12" t="s">
        <v>65</v>
      </c>
      <c r="J16" s="17">
        <v>77.59</v>
      </c>
      <c r="K16" s="12"/>
      <c r="L16" s="17"/>
      <c r="M16" s="25"/>
      <c r="N16" s="8">
        <f t="shared" si="3"/>
        <v>0</v>
      </c>
    </row>
    <row r="17" spans="1:14" ht="20.100000000000001" customHeight="1">
      <c r="A17" s="6" t="s">
        <v>66</v>
      </c>
      <c r="B17" s="7" t="s">
        <v>67</v>
      </c>
      <c r="C17" s="20">
        <v>7</v>
      </c>
      <c r="D17" s="21">
        <f t="shared" si="0"/>
        <v>7</v>
      </c>
      <c r="E17" s="8" t="s">
        <v>68</v>
      </c>
      <c r="F17" s="8" t="s">
        <v>69</v>
      </c>
      <c r="G17" s="11" t="s">
        <v>69</v>
      </c>
      <c r="H17" s="22">
        <v>10</v>
      </c>
      <c r="I17" s="12" t="s">
        <v>69</v>
      </c>
      <c r="J17" s="17">
        <v>167.19</v>
      </c>
      <c r="K17" s="12"/>
      <c r="L17" s="17"/>
      <c r="M17" s="25"/>
      <c r="N17" s="8">
        <f t="shared" si="3"/>
        <v>0</v>
      </c>
    </row>
    <row r="18" spans="1:14" ht="20.100000000000001" customHeight="1">
      <c r="A18" s="6" t="s">
        <v>70</v>
      </c>
      <c r="B18" s="7" t="s">
        <v>71</v>
      </c>
      <c r="C18" s="20">
        <v>47</v>
      </c>
      <c r="D18" s="21">
        <f t="shared" si="0"/>
        <v>41.470588235294116</v>
      </c>
      <c r="E18" s="8" t="s">
        <v>72</v>
      </c>
      <c r="F18" s="8" t="s">
        <v>40</v>
      </c>
      <c r="G18" s="11" t="s">
        <v>40</v>
      </c>
      <c r="H18" s="22">
        <v>68</v>
      </c>
      <c r="I18" s="10" t="s">
        <v>147</v>
      </c>
      <c r="J18" s="23">
        <v>76.59</v>
      </c>
      <c r="K18" s="17">
        <v>60</v>
      </c>
      <c r="L18" s="17">
        <f>K18-H18</f>
        <v>-8</v>
      </c>
      <c r="M18" s="25">
        <f>L18*C18/H18</f>
        <v>-5.5294117647058822</v>
      </c>
      <c r="N18" s="8">
        <f t="shared" si="3"/>
        <v>-1.1126789215686275</v>
      </c>
    </row>
    <row r="19" spans="1:14" ht="20.100000000000001" customHeight="1">
      <c r="A19" s="6" t="s">
        <v>73</v>
      </c>
      <c r="B19" s="7" t="s">
        <v>74</v>
      </c>
      <c r="C19" s="20">
        <v>34</v>
      </c>
      <c r="D19" s="21">
        <f t="shared" si="0"/>
        <v>34</v>
      </c>
      <c r="E19" s="8" t="s">
        <v>75</v>
      </c>
      <c r="F19" s="8" t="s">
        <v>76</v>
      </c>
      <c r="G19" s="11" t="s">
        <v>76</v>
      </c>
      <c r="H19" s="22">
        <v>54</v>
      </c>
      <c r="I19" s="12" t="s">
        <v>76</v>
      </c>
      <c r="J19" s="17">
        <v>167.29</v>
      </c>
      <c r="K19" s="12"/>
      <c r="L19" s="17"/>
      <c r="M19" s="25"/>
      <c r="N19" s="8">
        <f t="shared" si="3"/>
        <v>0</v>
      </c>
    </row>
    <row r="20" spans="1:14" ht="20.100000000000001" customHeight="1">
      <c r="A20" s="6" t="s">
        <v>77</v>
      </c>
      <c r="B20" s="7" t="s">
        <v>78</v>
      </c>
      <c r="C20" s="20">
        <v>10</v>
      </c>
      <c r="D20" s="21">
        <f t="shared" si="0"/>
        <v>10</v>
      </c>
      <c r="E20" s="8" t="s">
        <v>79</v>
      </c>
      <c r="F20" s="8" t="s">
        <v>80</v>
      </c>
      <c r="G20" s="11" t="s">
        <v>80</v>
      </c>
      <c r="H20" s="22">
        <v>20</v>
      </c>
      <c r="I20" s="12" t="s">
        <v>80</v>
      </c>
      <c r="J20" s="17">
        <v>356.79</v>
      </c>
      <c r="K20" s="12"/>
      <c r="L20" s="17"/>
      <c r="M20" s="25"/>
      <c r="N20" s="8">
        <f t="shared" si="3"/>
        <v>0</v>
      </c>
    </row>
    <row r="21" spans="1:14" ht="20.100000000000001" customHeight="1">
      <c r="A21" s="9" t="s">
        <v>81</v>
      </c>
      <c r="B21" s="7"/>
      <c r="C21" s="21"/>
      <c r="D21" s="21"/>
      <c r="E21" s="8"/>
      <c r="F21" s="8"/>
      <c r="G21" s="8"/>
      <c r="H21" s="8"/>
      <c r="I21" s="8"/>
      <c r="J21" s="8"/>
      <c r="K21" s="12"/>
      <c r="L21" s="17"/>
      <c r="M21" s="25"/>
      <c r="N21" s="8"/>
    </row>
    <row r="22" spans="1:14" ht="20.100000000000001" customHeight="1">
      <c r="A22" s="6" t="s">
        <v>7</v>
      </c>
      <c r="B22" s="7" t="s">
        <v>82</v>
      </c>
      <c r="C22" s="20">
        <v>37</v>
      </c>
      <c r="D22" s="21">
        <f t="shared" ref="D22:D38" si="5">C22+M22</f>
        <v>31.21875</v>
      </c>
      <c r="E22" s="8" t="s">
        <v>83</v>
      </c>
      <c r="F22" s="8" t="s">
        <v>84</v>
      </c>
      <c r="G22" s="8" t="s">
        <v>11</v>
      </c>
      <c r="H22" s="18">
        <v>64</v>
      </c>
      <c r="I22" s="10" t="s">
        <v>153</v>
      </c>
      <c r="J22" s="23">
        <v>29.69</v>
      </c>
      <c r="K22" s="17">
        <v>54</v>
      </c>
      <c r="L22" s="17">
        <f>K22-H22</f>
        <v>-10</v>
      </c>
      <c r="M22" s="25">
        <f>L22*C22/H22</f>
        <v>-5.78125</v>
      </c>
      <c r="N22" s="8">
        <f t="shared" ref="N22" si="6">M22/8*(J22+20)/60</f>
        <v>-0.59847981770833336</v>
      </c>
    </row>
    <row r="23" spans="1:14" ht="20.100000000000001" customHeight="1">
      <c r="A23" s="6" t="s">
        <v>12</v>
      </c>
      <c r="B23" s="7" t="s">
        <v>85</v>
      </c>
      <c r="C23" s="20">
        <v>33</v>
      </c>
      <c r="D23" s="21">
        <f t="shared" si="5"/>
        <v>33</v>
      </c>
      <c r="E23" s="8" t="s">
        <v>86</v>
      </c>
      <c r="F23" s="8" t="s">
        <v>87</v>
      </c>
      <c r="G23" s="11" t="s">
        <v>87</v>
      </c>
      <c r="H23" s="22">
        <v>51</v>
      </c>
      <c r="I23" s="8" t="s">
        <v>87</v>
      </c>
      <c r="J23" s="8"/>
      <c r="K23" s="8"/>
      <c r="L23" s="17"/>
      <c r="M23" s="25"/>
      <c r="N23" s="8">
        <f t="shared" si="3"/>
        <v>0</v>
      </c>
    </row>
    <row r="24" spans="1:14" ht="20.100000000000001" customHeight="1">
      <c r="A24" s="6" t="s">
        <v>17</v>
      </c>
      <c r="B24" s="7" t="s">
        <v>88</v>
      </c>
      <c r="C24" s="20">
        <v>25</v>
      </c>
      <c r="D24" s="21">
        <f t="shared" si="5"/>
        <v>25</v>
      </c>
      <c r="E24" s="8" t="s">
        <v>89</v>
      </c>
      <c r="F24" s="8" t="s">
        <v>90</v>
      </c>
      <c r="G24" s="11" t="s">
        <v>90</v>
      </c>
      <c r="H24" s="22">
        <v>39</v>
      </c>
      <c r="I24" s="8" t="s">
        <v>90</v>
      </c>
      <c r="J24" s="8"/>
      <c r="K24" s="8"/>
      <c r="L24" s="17"/>
      <c r="M24" s="25"/>
      <c r="N24" s="8">
        <f t="shared" si="3"/>
        <v>0</v>
      </c>
    </row>
    <row r="25" spans="1:14" ht="20.100000000000001" customHeight="1">
      <c r="A25" s="6" t="s">
        <v>22</v>
      </c>
      <c r="B25" s="7" t="s">
        <v>91</v>
      </c>
      <c r="C25" s="20">
        <v>15</v>
      </c>
      <c r="D25" s="21">
        <f t="shared" si="5"/>
        <v>15</v>
      </c>
      <c r="E25" s="8" t="s">
        <v>92</v>
      </c>
      <c r="F25" s="8" t="s">
        <v>93</v>
      </c>
      <c r="G25" s="11" t="s">
        <v>93</v>
      </c>
      <c r="H25" s="22">
        <v>33</v>
      </c>
      <c r="I25" s="8" t="s">
        <v>93</v>
      </c>
      <c r="J25" s="8"/>
      <c r="K25" s="8"/>
      <c r="L25" s="17"/>
      <c r="M25" s="25"/>
      <c r="N25" s="8">
        <f t="shared" si="3"/>
        <v>0</v>
      </c>
    </row>
    <row r="26" spans="1:14" ht="20.100000000000001" customHeight="1">
      <c r="A26" s="6" t="s">
        <v>27</v>
      </c>
      <c r="B26" s="7" t="s">
        <v>94</v>
      </c>
      <c r="C26" s="20">
        <v>12</v>
      </c>
      <c r="D26" s="21">
        <f t="shared" si="5"/>
        <v>12</v>
      </c>
      <c r="E26" s="8" t="s">
        <v>95</v>
      </c>
      <c r="F26" s="8" t="s">
        <v>96</v>
      </c>
      <c r="G26" s="11" t="s">
        <v>96</v>
      </c>
      <c r="H26" s="22">
        <v>20</v>
      </c>
      <c r="I26" s="8" t="s">
        <v>96</v>
      </c>
      <c r="J26" s="8"/>
      <c r="K26" s="8"/>
      <c r="L26" s="17"/>
      <c r="M26" s="25"/>
      <c r="N26" s="8">
        <f t="shared" si="3"/>
        <v>0</v>
      </c>
    </row>
    <row r="27" spans="1:14" ht="20.100000000000001" customHeight="1">
      <c r="A27" s="6" t="s">
        <v>32</v>
      </c>
      <c r="B27" s="7" t="s">
        <v>97</v>
      </c>
      <c r="C27" s="20">
        <v>18</v>
      </c>
      <c r="D27" s="21">
        <f t="shared" si="5"/>
        <v>18</v>
      </c>
      <c r="E27" s="8" t="s">
        <v>98</v>
      </c>
      <c r="F27" s="8" t="s">
        <v>36</v>
      </c>
      <c r="G27" s="11" t="s">
        <v>36</v>
      </c>
      <c r="H27" s="22">
        <v>39</v>
      </c>
      <c r="I27" s="8" t="s">
        <v>36</v>
      </c>
      <c r="J27" s="8"/>
      <c r="K27" s="8"/>
      <c r="L27" s="17"/>
      <c r="M27" s="25"/>
      <c r="N27" s="8">
        <f t="shared" si="3"/>
        <v>0</v>
      </c>
    </row>
    <row r="28" spans="1:14" ht="20.100000000000001" customHeight="1">
      <c r="A28" s="6" t="s">
        <v>37</v>
      </c>
      <c r="B28" s="7" t="s">
        <v>134</v>
      </c>
      <c r="C28" s="20">
        <v>16</v>
      </c>
      <c r="D28" s="21">
        <f t="shared" si="5"/>
        <v>16</v>
      </c>
      <c r="E28" s="8" t="s">
        <v>99</v>
      </c>
      <c r="F28" s="8" t="s">
        <v>100</v>
      </c>
      <c r="G28" s="11" t="s">
        <v>100</v>
      </c>
      <c r="H28" s="22">
        <v>39</v>
      </c>
      <c r="I28" s="8" t="s">
        <v>100</v>
      </c>
      <c r="J28" s="8"/>
      <c r="K28" s="8"/>
      <c r="L28" s="17"/>
      <c r="M28" s="25"/>
      <c r="N28" s="8">
        <f t="shared" si="3"/>
        <v>0</v>
      </c>
    </row>
    <row r="29" spans="1:14" ht="20.100000000000001" customHeight="1">
      <c r="A29" s="6" t="s">
        <v>43</v>
      </c>
      <c r="B29" s="7" t="s">
        <v>133</v>
      </c>
      <c r="C29" s="20">
        <v>14</v>
      </c>
      <c r="D29" s="21">
        <f t="shared" si="5"/>
        <v>14</v>
      </c>
      <c r="E29" s="8" t="s">
        <v>101</v>
      </c>
      <c r="F29" s="8" t="s">
        <v>102</v>
      </c>
      <c r="G29" s="11" t="s">
        <v>102</v>
      </c>
      <c r="H29" s="22">
        <v>18</v>
      </c>
      <c r="I29" s="8" t="s">
        <v>102</v>
      </c>
      <c r="J29" s="8"/>
      <c r="K29" s="8"/>
      <c r="L29" s="17"/>
      <c r="M29" s="25"/>
      <c r="N29" s="8">
        <f t="shared" si="3"/>
        <v>0</v>
      </c>
    </row>
    <row r="30" spans="1:14" ht="20.100000000000001" customHeight="1">
      <c r="A30" s="6" t="s">
        <v>47</v>
      </c>
      <c r="B30" s="7" t="s">
        <v>103</v>
      </c>
      <c r="C30" s="20">
        <v>22</v>
      </c>
      <c r="D30" s="21">
        <f t="shared" si="5"/>
        <v>22</v>
      </c>
      <c r="E30" s="8" t="s">
        <v>104</v>
      </c>
      <c r="F30" s="8" t="s">
        <v>105</v>
      </c>
      <c r="G30" s="11" t="s">
        <v>105</v>
      </c>
      <c r="H30" s="22">
        <v>38</v>
      </c>
      <c r="I30" s="8" t="s">
        <v>105</v>
      </c>
      <c r="J30" s="8"/>
      <c r="K30" s="8"/>
      <c r="L30" s="17"/>
      <c r="M30" s="25"/>
      <c r="N30" s="8">
        <f t="shared" si="3"/>
        <v>0</v>
      </c>
    </row>
    <row r="31" spans="1:14" ht="20.100000000000001" customHeight="1">
      <c r="A31" s="6" t="s">
        <v>51</v>
      </c>
      <c r="B31" s="7" t="s">
        <v>106</v>
      </c>
      <c r="C31" s="20">
        <v>18</v>
      </c>
      <c r="D31" s="21">
        <f t="shared" si="5"/>
        <v>18</v>
      </c>
      <c r="E31" s="8" t="s">
        <v>107</v>
      </c>
      <c r="F31" s="8" t="s">
        <v>108</v>
      </c>
      <c r="G31" s="11" t="s">
        <v>108</v>
      </c>
      <c r="H31" s="22">
        <v>31</v>
      </c>
      <c r="I31" s="8" t="s">
        <v>108</v>
      </c>
      <c r="J31" s="8"/>
      <c r="K31" s="8"/>
      <c r="L31" s="17"/>
      <c r="M31" s="25"/>
      <c r="N31" s="8">
        <f t="shared" si="3"/>
        <v>0</v>
      </c>
    </row>
    <row r="32" spans="1:14" ht="20.100000000000001" customHeight="1">
      <c r="A32" s="6" t="s">
        <v>55</v>
      </c>
      <c r="B32" s="7" t="s">
        <v>109</v>
      </c>
      <c r="C32" s="20">
        <v>9</v>
      </c>
      <c r="D32" s="21">
        <f t="shared" si="5"/>
        <v>9</v>
      </c>
      <c r="E32" s="8" t="s">
        <v>110</v>
      </c>
      <c r="F32" s="8" t="s">
        <v>111</v>
      </c>
      <c r="G32" s="11" t="s">
        <v>111</v>
      </c>
      <c r="H32" s="22">
        <v>14</v>
      </c>
      <c r="I32" s="8" t="s">
        <v>111</v>
      </c>
      <c r="J32" s="8"/>
      <c r="K32" s="8"/>
      <c r="L32" s="17"/>
      <c r="M32" s="25"/>
      <c r="N32" s="8">
        <f t="shared" si="3"/>
        <v>0</v>
      </c>
    </row>
    <row r="33" spans="1:14" ht="20.100000000000001" customHeight="1">
      <c r="A33" s="6" t="s">
        <v>59</v>
      </c>
      <c r="B33" s="7" t="s">
        <v>112</v>
      </c>
      <c r="C33" s="20">
        <v>24</v>
      </c>
      <c r="D33" s="21">
        <f t="shared" si="5"/>
        <v>24</v>
      </c>
      <c r="E33" s="8" t="s">
        <v>113</v>
      </c>
      <c r="F33" s="8" t="s">
        <v>114</v>
      </c>
      <c r="G33" s="11" t="s">
        <v>114</v>
      </c>
      <c r="H33" s="22">
        <v>49</v>
      </c>
      <c r="I33" s="8" t="s">
        <v>114</v>
      </c>
      <c r="J33" s="8"/>
      <c r="K33" s="8"/>
      <c r="L33" s="17"/>
      <c r="M33" s="25"/>
      <c r="N33" s="8">
        <f t="shared" si="3"/>
        <v>0</v>
      </c>
    </row>
    <row r="34" spans="1:14" ht="20.100000000000001" customHeight="1">
      <c r="A34" s="6" t="s">
        <v>62</v>
      </c>
      <c r="B34" s="7" t="s">
        <v>115</v>
      </c>
      <c r="C34" s="20">
        <v>12</v>
      </c>
      <c r="D34" s="21">
        <f t="shared" si="5"/>
        <v>12</v>
      </c>
      <c r="E34" s="8" t="s">
        <v>116</v>
      </c>
      <c r="F34" s="8" t="s">
        <v>41</v>
      </c>
      <c r="G34" s="11" t="s">
        <v>41</v>
      </c>
      <c r="H34" s="22">
        <v>24</v>
      </c>
      <c r="I34" s="8" t="s">
        <v>41</v>
      </c>
      <c r="J34" s="8"/>
      <c r="K34" s="8"/>
      <c r="L34" s="17"/>
      <c r="M34" s="25"/>
      <c r="N34" s="8">
        <f t="shared" si="3"/>
        <v>0</v>
      </c>
    </row>
    <row r="35" spans="1:14" ht="20.100000000000001" customHeight="1">
      <c r="A35" s="6" t="s">
        <v>66</v>
      </c>
      <c r="B35" s="7" t="s">
        <v>117</v>
      </c>
      <c r="C35" s="20">
        <v>5</v>
      </c>
      <c r="D35" s="21">
        <f t="shared" si="5"/>
        <v>5</v>
      </c>
      <c r="E35" s="8" t="s">
        <v>118</v>
      </c>
      <c r="F35" s="8" t="s">
        <v>119</v>
      </c>
      <c r="G35" s="11" t="s">
        <v>119</v>
      </c>
      <c r="H35" s="22">
        <v>5</v>
      </c>
      <c r="I35" s="8" t="s">
        <v>119</v>
      </c>
      <c r="J35" s="8"/>
      <c r="K35" s="8"/>
      <c r="L35" s="17"/>
      <c r="M35" s="25"/>
      <c r="N35" s="8">
        <f t="shared" si="3"/>
        <v>0</v>
      </c>
    </row>
    <row r="36" spans="1:14" ht="20.100000000000001" customHeight="1">
      <c r="A36" s="6" t="s">
        <v>70</v>
      </c>
      <c r="B36" s="7" t="s">
        <v>120</v>
      </c>
      <c r="C36" s="20">
        <v>17</v>
      </c>
      <c r="D36" s="21">
        <f t="shared" si="5"/>
        <v>17</v>
      </c>
      <c r="E36" s="8" t="s">
        <v>121</v>
      </c>
      <c r="F36" s="8" t="s">
        <v>42</v>
      </c>
      <c r="G36" s="11" t="s">
        <v>42</v>
      </c>
      <c r="H36" s="22">
        <v>30</v>
      </c>
      <c r="I36" s="8" t="s">
        <v>42</v>
      </c>
      <c r="J36" s="8"/>
      <c r="K36" s="8"/>
      <c r="L36" s="17"/>
      <c r="M36" s="25"/>
      <c r="N36" s="8">
        <f t="shared" si="3"/>
        <v>0</v>
      </c>
    </row>
    <row r="37" spans="1:14" ht="20.100000000000001" customHeight="1">
      <c r="A37" s="6" t="s">
        <v>73</v>
      </c>
      <c r="B37" s="7" t="s">
        <v>122</v>
      </c>
      <c r="C37" s="20">
        <v>17</v>
      </c>
      <c r="D37" s="21">
        <f t="shared" si="5"/>
        <v>17</v>
      </c>
      <c r="E37" s="8" t="s">
        <v>123</v>
      </c>
      <c r="F37" s="8" t="s">
        <v>46</v>
      </c>
      <c r="G37" s="11" t="s">
        <v>46</v>
      </c>
      <c r="H37" s="22">
        <v>27</v>
      </c>
      <c r="I37" s="8" t="s">
        <v>46</v>
      </c>
      <c r="J37" s="8"/>
      <c r="K37" s="8"/>
      <c r="L37" s="17"/>
      <c r="M37" s="25"/>
      <c r="N37" s="8">
        <f t="shared" si="3"/>
        <v>0</v>
      </c>
    </row>
    <row r="38" spans="1:14" ht="20.100000000000001" customHeight="1">
      <c r="A38" s="6" t="s">
        <v>77</v>
      </c>
      <c r="B38" s="7" t="s">
        <v>124</v>
      </c>
      <c r="C38" s="20">
        <v>10</v>
      </c>
      <c r="D38" s="21">
        <f t="shared" si="5"/>
        <v>10</v>
      </c>
      <c r="E38" s="8" t="s">
        <v>125</v>
      </c>
      <c r="F38" s="8" t="s">
        <v>126</v>
      </c>
      <c r="G38" s="11" t="s">
        <v>126</v>
      </c>
      <c r="H38" s="22">
        <v>13</v>
      </c>
      <c r="I38" s="8" t="s">
        <v>126</v>
      </c>
      <c r="J38" s="8"/>
      <c r="K38" s="8"/>
      <c r="L38" s="17"/>
      <c r="M38" s="25"/>
      <c r="N38" s="8">
        <f t="shared" si="3"/>
        <v>0</v>
      </c>
    </row>
    <row r="39" spans="1:14" ht="19.899999999999999" customHeight="1">
      <c r="K39" s="19">
        <v>8</v>
      </c>
      <c r="L39" s="38" t="s">
        <v>160</v>
      </c>
      <c r="M39" s="26">
        <f>SUM(M4:M38)*K39</f>
        <v>-7.3071957778209793</v>
      </c>
    </row>
    <row r="40" spans="1:14" ht="19.899999999999999" customHeight="1">
      <c r="B40" s="27" t="s">
        <v>138</v>
      </c>
    </row>
    <row r="41" spans="1:14" ht="19.899999999999999" customHeight="1">
      <c r="B41" s="28" t="s">
        <v>141</v>
      </c>
      <c r="C41" s="32">
        <v>9.7916666666666666E-2</v>
      </c>
      <c r="D41" s="29"/>
      <c r="E41" s="28" t="s">
        <v>148</v>
      </c>
      <c r="F41" s="30">
        <v>2.7083333333333334E-2</v>
      </c>
      <c r="G41" s="28"/>
      <c r="H41" s="28" t="s">
        <v>139</v>
      </c>
      <c r="I41" s="30">
        <v>9.8611111111111108E-2</v>
      </c>
      <c r="J41" s="28"/>
      <c r="K41" s="28" t="s">
        <v>140</v>
      </c>
      <c r="L41" s="30">
        <v>2.6388888888888889E-2</v>
      </c>
      <c r="M41" s="30"/>
      <c r="N41" s="31">
        <f>N24+N27+N35+N36+N31+N6+N9+N17+N18+N13</f>
        <v>1.1778295378562449</v>
      </c>
    </row>
    <row r="42" spans="1:14" ht="19.899999999999999" customHeight="1">
      <c r="B42" s="28" t="s">
        <v>149</v>
      </c>
      <c r="C42" s="32">
        <v>8.0555555555555561E-2</v>
      </c>
      <c r="D42" s="29"/>
      <c r="E42" s="28" t="s">
        <v>150</v>
      </c>
      <c r="F42" s="30">
        <v>6.5277777777777782E-2</v>
      </c>
      <c r="G42" s="28"/>
      <c r="H42" s="28" t="s">
        <v>139</v>
      </c>
      <c r="I42" s="30">
        <v>8.2638888888888887E-2</v>
      </c>
      <c r="J42" s="28"/>
      <c r="K42" s="28" t="s">
        <v>140</v>
      </c>
      <c r="L42" s="30">
        <v>6.3194444444444442E-2</v>
      </c>
      <c r="M42" s="30"/>
      <c r="N42" s="31">
        <f>N26+N8</f>
        <v>3.056444078947369</v>
      </c>
    </row>
    <row r="43" spans="1:14" ht="19.899999999999999" customHeight="1">
      <c r="B43" s="28" t="s">
        <v>142</v>
      </c>
      <c r="C43" s="32">
        <v>0.11388888888888889</v>
      </c>
      <c r="D43" s="29"/>
      <c r="E43" s="28" t="s">
        <v>144</v>
      </c>
      <c r="F43" s="30">
        <v>3.1944444444444449E-2</v>
      </c>
      <c r="G43" s="28"/>
      <c r="H43" s="28" t="s">
        <v>139</v>
      </c>
      <c r="I43" s="30">
        <v>0.11527777777777777</v>
      </c>
      <c r="J43" s="28"/>
      <c r="K43" s="28" t="s">
        <v>140</v>
      </c>
      <c r="L43" s="30">
        <v>3.0555555555555555E-2</v>
      </c>
      <c r="M43" s="30"/>
      <c r="N43" s="31">
        <f>N22+N32+N25+N28+N33+N38+N4+N14+N7+N10+N15+N20</f>
        <v>1.5458882556306901</v>
      </c>
    </row>
    <row r="44" spans="1:14" ht="19.899999999999999" customHeight="1">
      <c r="B44" s="28" t="s">
        <v>143</v>
      </c>
      <c r="C44" s="32">
        <v>0.11458333333333333</v>
      </c>
      <c r="D44" s="29"/>
      <c r="E44" s="28" t="s">
        <v>144</v>
      </c>
      <c r="F44" s="30">
        <v>3.125E-2</v>
      </c>
      <c r="G44" s="28"/>
      <c r="H44" s="28" t="s">
        <v>139</v>
      </c>
      <c r="I44" s="30">
        <v>0.11458333333333333</v>
      </c>
      <c r="J44" s="28"/>
      <c r="K44" s="28" t="s">
        <v>140</v>
      </c>
      <c r="L44" s="30">
        <v>3.125E-2</v>
      </c>
      <c r="M44" s="30"/>
      <c r="N44" s="31">
        <f>N23+N30+N34+N29+N37+N5+N12+N16+N11+N19</f>
        <v>0</v>
      </c>
    </row>
    <row r="46" spans="1:14" ht="19.899999999999999" customHeight="1">
      <c r="B46" s="27" t="s">
        <v>151</v>
      </c>
    </row>
    <row r="47" spans="1:14" ht="19.899999999999999" customHeight="1">
      <c r="B47" s="28" t="s">
        <v>141</v>
      </c>
      <c r="C47" s="32">
        <v>9.7916666666666666E-2</v>
      </c>
      <c r="D47" s="29"/>
      <c r="E47" s="28" t="s">
        <v>148</v>
      </c>
      <c r="F47" s="30">
        <v>2.7083333333333334E-2</v>
      </c>
      <c r="G47" s="28"/>
      <c r="H47" s="28" t="s">
        <v>139</v>
      </c>
      <c r="I47" s="30">
        <v>9.8611111111111108E-2</v>
      </c>
      <c r="J47" s="28"/>
      <c r="K47" s="28" t="s">
        <v>140</v>
      </c>
      <c r="L47" s="30">
        <v>2.6388888888888889E-2</v>
      </c>
      <c r="M47" s="30"/>
      <c r="N47" s="31">
        <v>1</v>
      </c>
    </row>
    <row r="48" spans="1:14" ht="19.899999999999999" customHeight="1">
      <c r="B48" s="28" t="s">
        <v>149</v>
      </c>
      <c r="C48" s="32">
        <v>8.0555555555555561E-2</v>
      </c>
      <c r="D48" s="29"/>
      <c r="E48" s="28" t="s">
        <v>150</v>
      </c>
      <c r="F48" s="30">
        <v>6.5277777777777782E-2</v>
      </c>
      <c r="G48" s="28"/>
      <c r="H48" s="28" t="s">
        <v>139</v>
      </c>
      <c r="I48" s="30">
        <v>8.6805555555555566E-2</v>
      </c>
      <c r="J48" s="28"/>
      <c r="K48" s="28" t="s">
        <v>140</v>
      </c>
      <c r="L48" s="30">
        <v>5.9027777777777783E-2</v>
      </c>
      <c r="M48" s="30"/>
      <c r="N48" s="31">
        <v>9</v>
      </c>
    </row>
    <row r="49" spans="2:14" ht="19.899999999999999" customHeight="1">
      <c r="B49" s="28" t="s">
        <v>142</v>
      </c>
      <c r="C49" s="32">
        <v>0.11388888888888889</v>
      </c>
      <c r="D49" s="29"/>
      <c r="E49" s="28" t="s">
        <v>144</v>
      </c>
      <c r="F49" s="30">
        <v>3.1944444444444449E-2</v>
      </c>
      <c r="G49" s="28"/>
      <c r="H49" s="28" t="s">
        <v>139</v>
      </c>
      <c r="I49" s="30">
        <v>0.1173611111111111</v>
      </c>
      <c r="J49" s="28"/>
      <c r="K49" s="28" t="s">
        <v>140</v>
      </c>
      <c r="L49" s="30">
        <v>2.8472222222222222E-2</v>
      </c>
      <c r="M49" s="30"/>
      <c r="N49" s="31">
        <v>5</v>
      </c>
    </row>
    <row r="50" spans="2:14" ht="19.899999999999999" customHeight="1">
      <c r="B50" s="28" t="s">
        <v>143</v>
      </c>
      <c r="C50" s="32">
        <v>0.11458333333333333</v>
      </c>
      <c r="D50" s="29"/>
      <c r="E50" s="28" t="s">
        <v>144</v>
      </c>
      <c r="F50" s="30">
        <v>3.125E-2</v>
      </c>
      <c r="G50" s="28"/>
      <c r="H50" s="28" t="s">
        <v>139</v>
      </c>
      <c r="I50" s="30">
        <v>0.11597222222222221</v>
      </c>
      <c r="J50" s="28"/>
      <c r="K50" s="28" t="s">
        <v>140</v>
      </c>
      <c r="L50" s="30">
        <v>2.9861111111111113E-2</v>
      </c>
      <c r="M50" s="30"/>
      <c r="N50" s="31">
        <v>2</v>
      </c>
    </row>
  </sheetData>
  <mergeCells count="1">
    <mergeCell ref="A1:K1"/>
  </mergeCells>
  <pageMargins left="0.5" right="0.5" top="0.75" bottom="0.75" header="0.27777800000000002" footer="0.27777800000000002"/>
  <pageSetup orientation="landscape"/>
  <headerFooter>
    <oddFooter>&amp;C&amp;"Helvetica Neue,Regular"&amp;12&amp;K000000&amp;P&amp;R_x000D_&amp;1#&amp;"Calibri"&amp;10&amp;KFF0000 Public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1 - 2024 Short Course Qua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Fry</cp:lastModifiedBy>
  <dcterms:modified xsi:type="dcterms:W3CDTF">2023-10-20T04:29:27Z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9374dd-2437-4816-8d63-bf9cc1b578e5_Enabled">
    <vt:lpwstr>true</vt:lpwstr>
  </property>
  <property fmtid="{D5CDD505-2E9C-101B-9397-08002B2CF9AE}" pid="3" name="MSIP_Label_029374dd-2437-4816-8d63-bf9cc1b578e5_SetDate">
    <vt:lpwstr>2023-10-17T22:48:03Z</vt:lpwstr>
  </property>
  <property fmtid="{D5CDD505-2E9C-101B-9397-08002B2CF9AE}" pid="4" name="MSIP_Label_029374dd-2437-4816-8d63-bf9cc1b578e5_Method">
    <vt:lpwstr>Privileged</vt:lpwstr>
  </property>
  <property fmtid="{D5CDD505-2E9C-101B-9397-08002B2CF9AE}" pid="5" name="MSIP_Label_029374dd-2437-4816-8d63-bf9cc1b578e5_Name">
    <vt:lpwstr>Public</vt:lpwstr>
  </property>
  <property fmtid="{D5CDD505-2E9C-101B-9397-08002B2CF9AE}" pid="6" name="MSIP_Label_029374dd-2437-4816-8d63-bf9cc1b578e5_SiteId">
    <vt:lpwstr>39b03722-b836-496a-85ec-850f0957ca6b</vt:lpwstr>
  </property>
  <property fmtid="{D5CDD505-2E9C-101B-9397-08002B2CF9AE}" pid="7" name="MSIP_Label_029374dd-2437-4816-8d63-bf9cc1b578e5_ActionId">
    <vt:lpwstr>4f82c993-d0f1-40ca-adef-a86182cb5b47</vt:lpwstr>
  </property>
  <property fmtid="{D5CDD505-2E9C-101B-9397-08002B2CF9AE}" pid="8" name="MSIP_Label_029374dd-2437-4816-8d63-bf9cc1b578e5_ContentBits">
    <vt:lpwstr>2</vt:lpwstr>
  </property>
</Properties>
</file>