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4383276-my.sharepoint.com/personal/ddiver_wyocpas_com/Documents/Daniel/Wyoming Swimming, Inc/"/>
    </mc:Choice>
  </mc:AlternateContent>
  <xr:revisionPtr revIDLastSave="1" documentId="8_{28AED741-857E-4855-B4A0-13F820463675}" xr6:coauthVersionLast="47" xr6:coauthVersionMax="47" xr10:uidLastSave="{851CC508-733C-4A86-AD4C-2F181436A119}"/>
  <bookViews>
    <workbookView xWindow="-120" yWindow="-120" windowWidth="29040" windowHeight="15840" xr2:uid="{A3C14953-2496-43AD-ACC2-A8A7C6C58A35}"/>
  </bookViews>
  <sheets>
    <sheet name="Budget Worksheet" sheetId="1" r:id="rId1"/>
    <sheet name="23.24 Forecast and Comps" sheetId="4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'Budget Worksheet'!$A:$G,'Budget Worksheet'!$1:$2</definedName>
    <definedName name="QB_COLUMN_59200" localSheetId="0" hidden="1">'Budget Worksheet'!$O$2</definedName>
    <definedName name="QB_COLUMN_61210" localSheetId="0" hidden="1">'Budget Worksheet'!$Q$2</definedName>
    <definedName name="QB_DATA_0" localSheetId="0" hidden="1">'Budget Worksheet'!$6:$6,'Budget Worksheet'!$7:$7,'Budget Worksheet'!$8:$8,'Budget Worksheet'!$10:$10,'Budget Worksheet'!$12:$12,'Budget Worksheet'!$13:$13,'Budget Worksheet'!$15:$15,'Budget Worksheet'!$16:$16,'Budget Worksheet'!$17:$17,'Budget Worksheet'!$18:$18,'Budget Worksheet'!$19:$19,'Budget Worksheet'!$20:$20,'Budget Worksheet'!$21:$21,'Budget Worksheet'!$22:$22,'Budget Worksheet'!$24:$24,'Budget Worksheet'!$25:$25</definedName>
    <definedName name="QB_DATA_1" localSheetId="0" hidden="1">'Budget Worksheet'!$26:$26,'Budget Worksheet'!$27:$27,'Budget Worksheet'!$28:$28,'Budget Worksheet'!$29:$29,'Budget Worksheet'!$30:$30,'Budget Worksheet'!$33:$33,'Budget Worksheet'!$34:$34,'Budget Worksheet'!$35:$35,'Budget Worksheet'!$36:$36,'Budget Worksheet'!$39:$39,'Budget Worksheet'!$40:$40,'Budget Worksheet'!$41:$41,'Budget Worksheet'!$42:$42,'Budget Worksheet'!$43:$43,'Budget Worksheet'!$44:$44,'Budget Worksheet'!$45:$45</definedName>
    <definedName name="QB_DATA_2" localSheetId="0" hidden="1">'Budget Worksheet'!$46:$46,'Budget Worksheet'!$47:$47,'Budget Worksheet'!$48:$48,'Budget Worksheet'!$51:$51,'Budget Worksheet'!$52:$52,'Budget Worksheet'!$53:$53,'Budget Worksheet'!$54:$54,'Budget Worksheet'!$55:$55,'Budget Worksheet'!$56:$56,'Budget Worksheet'!$57:$57,'Budget Worksheet'!$59:$59,'Budget Worksheet'!$60:$60,'Budget Worksheet'!$62:$62,'Budget Worksheet'!$63:$63,'Budget Worksheet'!$64:$64,'Budget Worksheet'!$65:$65</definedName>
    <definedName name="QB_DATA_3" localSheetId="0" hidden="1">'Budget Worksheet'!$66:$66,'Budget Worksheet'!$67:$67,'Budget Worksheet'!$68:$68,'Budget Worksheet'!$72:$72,'Budget Worksheet'!$73:$73,'Budget Worksheet'!$78:$78,'Budget Worksheet'!$79:$79,'Budget Worksheet'!$80:$80,'Budget Worksheet'!$81:$81,'Budget Worksheet'!$82:$82,'Budget Worksheet'!$83:$83,'Budget Worksheet'!$84:$84,'Budget Worksheet'!$85:$85,'Budget Worksheet'!$86:$86,'Budget Worksheet'!$87:$87,'Budget Worksheet'!$88:$88</definedName>
    <definedName name="QB_DATA_4" localSheetId="0" hidden="1">'Budget Worksheet'!$90:$90,'Budget Worksheet'!$91:$91,'Budget Worksheet'!$92:$92,'Budget Worksheet'!$93:$93,'Budget Worksheet'!$95:$95,'Budget Worksheet'!$96:$96,'Budget Worksheet'!$99:$99,'Budget Worksheet'!$100:$100,'Budget Worksheet'!$101:$101,'Budget Worksheet'!$102:$102,'Budget Worksheet'!$103:$103,'Budget Worksheet'!$104:$104,'Budget Worksheet'!$105:$105,'Budget Worksheet'!$106:$106,'Budget Worksheet'!$107:$107,'Budget Worksheet'!$108:$108</definedName>
    <definedName name="QB_DATA_5" localSheetId="0" hidden="1">'Budget Worksheet'!$109:$109,'Budget Worksheet'!$110:$110,'Budget Worksheet'!$111:$111,'Budget Worksheet'!$112:$112,'Budget Worksheet'!$113:$113,'Budget Worksheet'!$114:$114,'Budget Worksheet'!$115:$115,'Budget Worksheet'!$116:$116,'Budget Worksheet'!$117:$117,'Budget Worksheet'!$118:$118,'Budget Worksheet'!$119:$119,'Budget Worksheet'!$122:$122,'Budget Worksheet'!$123:$123,'Budget Worksheet'!$124:$124,'Budget Worksheet'!$125:$125,'Budget Worksheet'!$126:$126</definedName>
    <definedName name="QB_DATA_6" localSheetId="0" hidden="1">'Budget Worksheet'!$127:$127,'Budget Worksheet'!$128:$128,'Budget Worksheet'!$131:$131,'Budget Worksheet'!$132:$132,'Budget Worksheet'!$133:$133,'Budget Worksheet'!$134:$134,'Budget Worksheet'!$135:$135,'Budget Worksheet'!$136:$136,'Budget Worksheet'!$137:$137,'Budget Worksheet'!$139:$139,'Budget Worksheet'!$140:$140,'Budget Worksheet'!$141:$141,'Budget Worksheet'!$143:$143,'Budget Worksheet'!$144:$144,'Budget Worksheet'!$145:$145,'Budget Worksheet'!$146:$146</definedName>
    <definedName name="QB_DATA_7" localSheetId="0" hidden="1">'Budget Worksheet'!$147:$147,'Budget Worksheet'!$148:$148,'Budget Worksheet'!$149:$149,'Budget Worksheet'!$150:$150,'Budget Worksheet'!$151:$151,'Budget Worksheet'!$153:$153,'Budget Worksheet'!$155:$155,'Budget Worksheet'!$156:$156,'Budget Worksheet'!$157:$157,'Budget Worksheet'!$158:$158,'Budget Worksheet'!$160:$160,'Budget Worksheet'!$161:$161,'Budget Worksheet'!$164:$164,'Budget Worksheet'!$165:$165,'Budget Worksheet'!$166:$166,'Budget Worksheet'!$167:$167</definedName>
    <definedName name="QB_DATA_8" localSheetId="0" hidden="1">'Budget Worksheet'!$168:$168,'Budget Worksheet'!$169:$169,'Budget Worksheet'!$170:$170,'Budget Worksheet'!$171:$171,'Budget Worksheet'!$172:$172,'Budget Worksheet'!$174:$174,'Budget Worksheet'!$176:$176,'Budget Worksheet'!$179:$179,'Budget Worksheet'!$180:$180,'Budget Worksheet'!$181:$181,'Budget Worksheet'!$182:$182,'Budget Worksheet'!$183:$183,'Budget Worksheet'!$184:$184,'Budget Worksheet'!$185:$185,'Budget Worksheet'!$188:$188,'Budget Worksheet'!$189:$189</definedName>
    <definedName name="QB_DATA_9" localSheetId="0" hidden="1">'Budget Worksheet'!$190:$190,'Budget Worksheet'!$191:$191,'Budget Worksheet'!$192:$192,'Budget Worksheet'!$193:$193,'Budget Worksheet'!$194:$194,'Budget Worksheet'!$195:$195,'Budget Worksheet'!$197:$197,'Budget Worksheet'!$198:$198,'Budget Worksheet'!$200:$200,'Budget Worksheet'!$205:$205,'Budget Worksheet'!$206:$206,'Budget Worksheet'!$209:$209,'Budget Worksheet'!$210:$210</definedName>
    <definedName name="QB_FORMULA_0" localSheetId="0" hidden="1">'Budget Worksheet'!$O$9,'Budget Worksheet'!$Q$9,'Budget Worksheet'!$O$14,'Budget Worksheet'!$Q$14,'Budget Worksheet'!$O$31,'Budget Worksheet'!$Q$31,'Budget Worksheet'!$O$37,'Budget Worksheet'!$Q$37,'Budget Worksheet'!$O$49,'Budget Worksheet'!$Q$49,'Budget Worksheet'!$O$58,'Budget Worksheet'!$Q$58,'Budget Worksheet'!$O$69,'Budget Worksheet'!$Q$69,'Budget Worksheet'!$O$70,'Budget Worksheet'!$Q$70</definedName>
    <definedName name="QB_FORMULA_1" localSheetId="0" hidden="1">'Budget Worksheet'!$O$74,'Budget Worksheet'!$Q$74,'Budget Worksheet'!$O$75,'Budget Worksheet'!$Q$75,'Budget Worksheet'!$O$94,'Budget Worksheet'!$Q$94,'Budget Worksheet'!$O$97,'Budget Worksheet'!$Q$97,'Budget Worksheet'!$O$120,'Budget Worksheet'!$Q$120,'Budget Worksheet'!$O$129,'Budget Worksheet'!$Q$129,'Budget Worksheet'!$O$138,'Budget Worksheet'!$Q$138,'Budget Worksheet'!$O$152,'Budget Worksheet'!$Q$152</definedName>
    <definedName name="QB_FORMULA_2" localSheetId="0" hidden="1">'Budget Worksheet'!$O$159,'Budget Worksheet'!$Q$159,'Budget Worksheet'!$O$173,'Budget Worksheet'!$Q$173,'Budget Worksheet'!$O$175,'Budget Worksheet'!$Q$175,'Budget Worksheet'!$O$186,'Budget Worksheet'!$Q$186,'Budget Worksheet'!$O$196,'Budget Worksheet'!$Q$196,'Budget Worksheet'!$O$199,'Budget Worksheet'!$Q$199,'Budget Worksheet'!$O$201,'Budget Worksheet'!$Q$201,'Budget Worksheet'!$O$202,'Budget Worksheet'!$Q$202</definedName>
    <definedName name="QB_FORMULA_3" localSheetId="0" hidden="1">'Budget Worksheet'!$O$207,'Budget Worksheet'!$Q$207,'Budget Worksheet'!$O$211,'Budget Worksheet'!$Q$211,'Budget Worksheet'!$O$212,'Budget Worksheet'!$Q$212,'Budget Worksheet'!$O$213,'Budget Worksheet'!$Q$213</definedName>
    <definedName name="QB_ROW_104230" localSheetId="0" hidden="1">'Budget Worksheet'!$D$209</definedName>
    <definedName name="QB_ROW_105240" localSheetId="0" hidden="1">'Budget Worksheet'!$E$139</definedName>
    <definedName name="QB_ROW_108040" localSheetId="0" hidden="1">'Budget Worksheet'!$E$130</definedName>
    <definedName name="QB_ROW_108250" localSheetId="0" hidden="1">'Budget Worksheet'!$F$137</definedName>
    <definedName name="QB_ROW_108340" localSheetId="0" hidden="1">'Budget Worksheet'!$E$138</definedName>
    <definedName name="QB_ROW_110250" localSheetId="0" hidden="1">'Budget Worksheet'!$F$84</definedName>
    <definedName name="QB_ROW_111250" localSheetId="0" hidden="1">'Budget Worksheet'!$F$86</definedName>
    <definedName name="QB_ROW_112250" localSheetId="0" hidden="1">'Budget Worksheet'!$F$87</definedName>
    <definedName name="QB_ROW_113250" localSheetId="0" hidden="1">'Budget Worksheet'!$F$134</definedName>
    <definedName name="QB_ROW_114250" localSheetId="0" hidden="1">'Budget Worksheet'!$F$136</definedName>
    <definedName name="QB_ROW_115240" localSheetId="0" hidden="1">'Budget Worksheet'!$E$140</definedName>
    <definedName name="QB_ROW_118240" localSheetId="0" hidden="1">'Budget Worksheet'!$E$141</definedName>
    <definedName name="QB_ROW_120040" localSheetId="0" hidden="1">'Budget Worksheet'!$E$142</definedName>
    <definedName name="QB_ROW_120250" localSheetId="0" hidden="1">'Budget Worksheet'!$F$151</definedName>
    <definedName name="QB_ROW_120340" localSheetId="0" hidden="1">'Budget Worksheet'!$E$152</definedName>
    <definedName name="QB_ROW_121250" localSheetId="0" hidden="1">'Budget Worksheet'!$F$144</definedName>
    <definedName name="QB_ROW_122250" localSheetId="0" hidden="1">'Budget Worksheet'!$F$145</definedName>
    <definedName name="QB_ROW_123250" localSheetId="0" hidden="1">'Budget Worksheet'!$F$147</definedName>
    <definedName name="QB_ROW_124250" localSheetId="0" hidden="1">'Budget Worksheet'!$F$148</definedName>
    <definedName name="QB_ROW_125250" localSheetId="0" hidden="1">'Budget Worksheet'!$F$149</definedName>
    <definedName name="QB_ROW_126250" localSheetId="0" hidden="1">'Budget Worksheet'!$F$150</definedName>
    <definedName name="QB_ROW_127240" localSheetId="0" hidden="1">'Budget Worksheet'!$E$153</definedName>
    <definedName name="QB_ROW_128040" localSheetId="0" hidden="1">'Budget Worksheet'!$E$154</definedName>
    <definedName name="QB_ROW_128250" localSheetId="0" hidden="1">'Budget Worksheet'!$F$158</definedName>
    <definedName name="QB_ROW_128340" localSheetId="0" hidden="1">'Budget Worksheet'!$E$159</definedName>
    <definedName name="QB_ROW_129250" localSheetId="0" hidden="1">'Budget Worksheet'!$F$155</definedName>
    <definedName name="QB_ROW_130250" localSheetId="0" hidden="1">'Budget Worksheet'!$F$156</definedName>
    <definedName name="QB_ROW_131250" localSheetId="0" hidden="1">'Budget Worksheet'!$F$157</definedName>
    <definedName name="QB_ROW_132250" localSheetId="0" hidden="1">'Budget Worksheet'!$F$82</definedName>
    <definedName name="QB_ROW_133240" localSheetId="0" hidden="1">'Budget Worksheet'!$E$160</definedName>
    <definedName name="QB_ROW_134240" localSheetId="0" hidden="1">'Budget Worksheet'!$E$161</definedName>
    <definedName name="QB_ROW_138040" localSheetId="0" hidden="1">'Budget Worksheet'!$E$162</definedName>
    <definedName name="QB_ROW_138250" localSheetId="0" hidden="1">'Budget Worksheet'!$F$174</definedName>
    <definedName name="QB_ROW_138340" localSheetId="0" hidden="1">'Budget Worksheet'!$E$175</definedName>
    <definedName name="QB_ROW_153050" localSheetId="0" hidden="1">'Budget Worksheet'!$F$163</definedName>
    <definedName name="QB_ROW_153260" localSheetId="0" hidden="1">'Budget Worksheet'!$G$172</definedName>
    <definedName name="QB_ROW_153350" localSheetId="0" hidden="1">'Budget Worksheet'!$F$173</definedName>
    <definedName name="QB_ROW_154260" localSheetId="0" hidden="1">'Budget Worksheet'!$G$165</definedName>
    <definedName name="QB_ROW_155260" localSheetId="0" hidden="1">'Budget Worksheet'!$G$167</definedName>
    <definedName name="QB_ROW_156260" localSheetId="0" hidden="1">'Budget Worksheet'!$G$168</definedName>
    <definedName name="QB_ROW_157260" localSheetId="0" hidden="1">'Budget Worksheet'!$G$169</definedName>
    <definedName name="QB_ROW_158260" localSheetId="0" hidden="1">'Budget Worksheet'!$G$170</definedName>
    <definedName name="QB_ROW_159260" localSheetId="0" hidden="1">'Budget Worksheet'!$G$171</definedName>
    <definedName name="QB_ROW_160260" localSheetId="0" hidden="1">'Budget Worksheet'!$G$164</definedName>
    <definedName name="QB_ROW_164240" localSheetId="0" hidden="1">'Budget Worksheet'!$E$176</definedName>
    <definedName name="QB_ROW_165040" localSheetId="0" hidden="1">'Budget Worksheet'!$E$177</definedName>
    <definedName name="QB_ROW_165250" localSheetId="0" hidden="1">'Budget Worksheet'!$F$198</definedName>
    <definedName name="QB_ROW_165340" localSheetId="0" hidden="1">'Budget Worksheet'!$E$199</definedName>
    <definedName name="QB_ROW_166050" localSheetId="0" hidden="1">'Budget Worksheet'!$F$178</definedName>
    <definedName name="QB_ROW_166260" localSheetId="0" hidden="1">'Budget Worksheet'!$G$185</definedName>
    <definedName name="QB_ROW_166350" localSheetId="0" hidden="1">'Budget Worksheet'!$F$186</definedName>
    <definedName name="QB_ROW_167050" localSheetId="0" hidden="1">'Budget Worksheet'!$F$187</definedName>
    <definedName name="QB_ROW_167260" localSheetId="0" hidden="1">'Budget Worksheet'!$G$195</definedName>
    <definedName name="QB_ROW_167350" localSheetId="0" hidden="1">'Budget Worksheet'!$F$196</definedName>
    <definedName name="QB_ROW_169250" localSheetId="0" hidden="1">'Budget Worksheet'!$F$197</definedName>
    <definedName name="QB_ROW_170230" localSheetId="0" hidden="1">'Budget Worksheet'!$D$206</definedName>
    <definedName name="QB_ROW_171230" localSheetId="0" hidden="1">'Budget Worksheet'!$D$210</definedName>
    <definedName name="QB_ROW_173250" localSheetId="0" hidden="1">'Budget Worksheet'!$F$146</definedName>
    <definedName name="QB_ROW_174250" localSheetId="0" hidden="1">'Budget Worksheet'!$F$55</definedName>
    <definedName name="QB_ROW_175250" localSheetId="0" hidden="1">'Budget Worksheet'!$F$56</definedName>
    <definedName name="QB_ROW_176250" localSheetId="0" hidden="1">'Budget Worksheet'!$F$51</definedName>
    <definedName name="QB_ROW_177250" localSheetId="0" hidden="1">'Budget Worksheet'!$F$52</definedName>
    <definedName name="QB_ROW_178250" localSheetId="0" hidden="1">'Budget Worksheet'!$F$33</definedName>
    <definedName name="QB_ROW_18301" localSheetId="0" hidden="1">'Budget Worksheet'!$A$213</definedName>
    <definedName name="QB_ROW_183260" localSheetId="0" hidden="1">'Budget Worksheet'!$G$179</definedName>
    <definedName name="QB_ROW_184260" localSheetId="0" hidden="1">'Budget Worksheet'!$G$182</definedName>
    <definedName name="QB_ROW_185260" localSheetId="0" hidden="1">'Budget Worksheet'!$G$184</definedName>
    <definedName name="QB_ROW_186260" localSheetId="0" hidden="1">'Budget Worksheet'!$G$183</definedName>
    <definedName name="QB_ROW_187260" localSheetId="0" hidden="1">'Budget Worksheet'!$G$180</definedName>
    <definedName name="QB_ROW_188260" localSheetId="0" hidden="1">'Budget Worksheet'!$G$190</definedName>
    <definedName name="QB_ROW_189260" localSheetId="0" hidden="1">'Budget Worksheet'!$G$193</definedName>
    <definedName name="QB_ROW_19011" localSheetId="0" hidden="1">'Budget Worksheet'!$B$3</definedName>
    <definedName name="QB_ROW_190260" localSheetId="0" hidden="1">'Budget Worksheet'!$G$194</definedName>
    <definedName name="QB_ROW_191260" localSheetId="0" hidden="1">'Budget Worksheet'!$G$192</definedName>
    <definedName name="QB_ROW_192260" localSheetId="0" hidden="1">'Budget Worksheet'!$G$189</definedName>
    <definedName name="QB_ROW_19311" localSheetId="0" hidden="1">'Budget Worksheet'!$B$202</definedName>
    <definedName name="QB_ROW_199260" localSheetId="0" hidden="1">'Budget Worksheet'!$G$181</definedName>
    <definedName name="QB_ROW_200260" localSheetId="0" hidden="1">'Budget Worksheet'!$G$191</definedName>
    <definedName name="QB_ROW_20031" localSheetId="0" hidden="1">'Budget Worksheet'!$D$4</definedName>
    <definedName name="QB_ROW_201250" localSheetId="0" hidden="1">'Budget Worksheet'!$F$113</definedName>
    <definedName name="QB_ROW_202250" localSheetId="0" hidden="1">'Budget Worksheet'!$F$143</definedName>
    <definedName name="QB_ROW_20331" localSheetId="0" hidden="1">'Budget Worksheet'!$D$70</definedName>
    <definedName name="QB_ROW_204250" localSheetId="0" hidden="1">'Budget Worksheet'!$F$46</definedName>
    <definedName name="QB_ROW_205040" localSheetId="0" hidden="1">'Budget Worksheet'!$E$50</definedName>
    <definedName name="QB_ROW_205250" localSheetId="0" hidden="1">'Budget Worksheet'!$F$57</definedName>
    <definedName name="QB_ROW_205340" localSheetId="0" hidden="1">'Budget Worksheet'!$E$58</definedName>
    <definedName name="QB_ROW_206250" localSheetId="0" hidden="1">'Budget Worksheet'!$F$127</definedName>
    <definedName name="QB_ROW_207250" localSheetId="0" hidden="1">'Budget Worksheet'!$F$122</definedName>
    <definedName name="QB_ROW_208250" localSheetId="0" hidden="1">'Budget Worksheet'!$F$123</definedName>
    <definedName name="QB_ROW_21031" localSheetId="0" hidden="1">'Budget Worksheet'!$D$76</definedName>
    <definedName name="QB_ROW_211260" localSheetId="0" hidden="1">'Budget Worksheet'!$G$166</definedName>
    <definedName name="QB_ROW_212250" localSheetId="0" hidden="1">'Budget Worksheet'!$F$40</definedName>
    <definedName name="QB_ROW_21331" localSheetId="0" hidden="1">'Budget Worksheet'!$D$201</definedName>
    <definedName name="QB_ROW_214240" localSheetId="0" hidden="1">'Budget Worksheet'!$E$72</definedName>
    <definedName name="QB_ROW_215240" localSheetId="0" hidden="1">'Budget Worksheet'!$E$200</definedName>
    <definedName name="QB_ROW_216250" localSheetId="0" hidden="1">'Budget Worksheet'!$F$85</definedName>
    <definedName name="QB_ROW_217250" localSheetId="0" hidden="1">'Budget Worksheet'!$F$112</definedName>
    <definedName name="QB_ROW_22011" localSheetId="0" hidden="1">'Budget Worksheet'!$B$203</definedName>
    <definedName name="QB_ROW_220250" localSheetId="0" hidden="1">'Budget Worksheet'!$F$105</definedName>
    <definedName name="QB_ROW_222250" localSheetId="0" hidden="1">'Budget Worksheet'!$F$34</definedName>
    <definedName name="QB_ROW_22311" localSheetId="0" hidden="1">'Budget Worksheet'!$B$212</definedName>
    <definedName name="QB_ROW_223250" localSheetId="0" hidden="1">'Budget Worksheet'!$F$103</definedName>
    <definedName name="QB_ROW_225250" localSheetId="0" hidden="1">'Budget Worksheet'!$F$131</definedName>
    <definedName name="QB_ROW_226250" localSheetId="0" hidden="1">'Budget Worksheet'!$F$41</definedName>
    <definedName name="QB_ROW_227250" localSheetId="0" hidden="1">'Budget Worksheet'!$F$35</definedName>
    <definedName name="QB_ROW_228260" localSheetId="0" hidden="1">'Budget Worksheet'!$G$188</definedName>
    <definedName name="QB_ROW_229250" localSheetId="0" hidden="1">'Budget Worksheet'!$F$132</definedName>
    <definedName name="QB_ROW_23021" localSheetId="0" hidden="1">'Budget Worksheet'!$C$204</definedName>
    <definedName name="QB_ROW_230250" localSheetId="0" hidden="1">'Budget Worksheet'!$F$27</definedName>
    <definedName name="QB_ROW_231250" localSheetId="0" hidden="1">'Budget Worksheet'!$F$67</definedName>
    <definedName name="QB_ROW_232250" localSheetId="0" hidden="1">'Budget Worksheet'!$F$47</definedName>
    <definedName name="QB_ROW_23321" localSheetId="0" hidden="1">'Budget Worksheet'!$C$207</definedName>
    <definedName name="QB_ROW_233250" localSheetId="0" hidden="1">'Budget Worksheet'!$F$88</definedName>
    <definedName name="QB_ROW_235250" localSheetId="0" hidden="1">'Budget Worksheet'!$F$104</definedName>
    <definedName name="QB_ROW_236250" localSheetId="0" hidden="1">'Budget Worksheet'!$F$107</definedName>
    <definedName name="QB_ROW_237250" localSheetId="0" hidden="1">'Budget Worksheet'!$F$108</definedName>
    <definedName name="QB_ROW_238250" localSheetId="0" hidden="1">'Budget Worksheet'!$F$135</definedName>
    <definedName name="QB_ROW_239040" localSheetId="0" hidden="1">'Budget Worksheet'!$E$61</definedName>
    <definedName name="QB_ROW_239250" localSheetId="0" hidden="1">'Budget Worksheet'!$F$68</definedName>
    <definedName name="QB_ROW_239340" localSheetId="0" hidden="1">'Budget Worksheet'!$E$69</definedName>
    <definedName name="QB_ROW_24021" localSheetId="0" hidden="1">'Budget Worksheet'!$C$208</definedName>
    <definedName name="QB_ROW_240250" localSheetId="0" hidden="1">'Budget Worksheet'!$F$65</definedName>
    <definedName name="QB_ROW_241250" localSheetId="0" hidden="1">'Budget Worksheet'!$F$66</definedName>
    <definedName name="QB_ROW_24321" localSheetId="0" hidden="1">'Budget Worksheet'!$C$211</definedName>
    <definedName name="QB_ROW_30040" localSheetId="0" hidden="1">'Budget Worksheet'!$E$5</definedName>
    <definedName name="QB_ROW_30250" localSheetId="0" hidden="1">'Budget Worksheet'!$F$8</definedName>
    <definedName name="QB_ROW_30340" localSheetId="0" hidden="1">'Budget Worksheet'!$E$9</definedName>
    <definedName name="QB_ROW_31250" localSheetId="0" hidden="1">'Budget Worksheet'!$F$6</definedName>
    <definedName name="QB_ROW_32250" localSheetId="0" hidden="1">'Budget Worksheet'!$F$7</definedName>
    <definedName name="QB_ROW_33240" localSheetId="0" hidden="1">'Budget Worksheet'!$E$10</definedName>
    <definedName name="QB_ROW_34040" localSheetId="0" hidden="1">'Budget Worksheet'!$E$11</definedName>
    <definedName name="QB_ROW_34250" localSheetId="0" hidden="1">'Budget Worksheet'!$F$13</definedName>
    <definedName name="QB_ROW_34340" localSheetId="0" hidden="1">'Budget Worksheet'!$E$14</definedName>
    <definedName name="QB_ROW_35250" localSheetId="0" hidden="1">'Budget Worksheet'!$F$12</definedName>
    <definedName name="QB_ROW_36240" localSheetId="0" hidden="1">'Budget Worksheet'!$E$15</definedName>
    <definedName name="QB_ROW_37230" localSheetId="0" hidden="1">'Budget Worksheet'!$D$205</definedName>
    <definedName name="QB_ROW_38240" localSheetId="0" hidden="1">'Budget Worksheet'!$E$16</definedName>
    <definedName name="QB_ROW_40040" localSheetId="0" hidden="1">'Budget Worksheet'!$E$23</definedName>
    <definedName name="QB_ROW_40250" localSheetId="0" hidden="1">'Budget Worksheet'!$F$30</definedName>
    <definedName name="QB_ROW_40340" localSheetId="0" hidden="1">'Budget Worksheet'!$E$31</definedName>
    <definedName name="QB_ROW_41250" localSheetId="0" hidden="1">'Budget Worksheet'!$F$24</definedName>
    <definedName name="QB_ROW_42250" localSheetId="0" hidden="1">'Budget Worksheet'!$F$25</definedName>
    <definedName name="QB_ROW_43250" localSheetId="0" hidden="1">'Budget Worksheet'!$F$28</definedName>
    <definedName name="QB_ROW_44250" localSheetId="0" hidden="1">'Budget Worksheet'!$F$29</definedName>
    <definedName name="QB_ROW_45250" localSheetId="0" hidden="1">'Budget Worksheet'!$F$26</definedName>
    <definedName name="QB_ROW_46250" localSheetId="0" hidden="1">'Budget Worksheet'!$F$53</definedName>
    <definedName name="QB_ROW_47250" localSheetId="0" hidden="1">'Budget Worksheet'!$F$54</definedName>
    <definedName name="QB_ROW_48240" localSheetId="0" hidden="1">'Budget Worksheet'!$E$17</definedName>
    <definedName name="QB_ROW_49040" localSheetId="0" hidden="1">'Budget Worksheet'!$E$32</definedName>
    <definedName name="QB_ROW_49250" localSheetId="0" hidden="1">'Budget Worksheet'!$F$36</definedName>
    <definedName name="QB_ROW_49340" localSheetId="0" hidden="1">'Budget Worksheet'!$E$37</definedName>
    <definedName name="QB_ROW_50240" localSheetId="0" hidden="1">'Budget Worksheet'!$E$18</definedName>
    <definedName name="QB_ROW_51240" localSheetId="0" hidden="1">'Budget Worksheet'!$E$19</definedName>
    <definedName name="QB_ROW_52240" localSheetId="0" hidden="1">'Budget Worksheet'!$E$20</definedName>
    <definedName name="QB_ROW_53040" localSheetId="0" hidden="1">'Budget Worksheet'!$E$38</definedName>
    <definedName name="QB_ROW_53250" localSheetId="0" hidden="1">'Budget Worksheet'!$F$48</definedName>
    <definedName name="QB_ROW_53340" localSheetId="0" hidden="1">'Budget Worksheet'!$E$49</definedName>
    <definedName name="QB_ROW_54250" localSheetId="0" hidden="1">'Budget Worksheet'!$F$39</definedName>
    <definedName name="QB_ROW_55250" localSheetId="0" hidden="1">'Budget Worksheet'!$F$64</definedName>
    <definedName name="QB_ROW_56250" localSheetId="0" hidden="1">'Budget Worksheet'!$F$42</definedName>
    <definedName name="QB_ROW_57250" localSheetId="0" hidden="1">'Budget Worksheet'!$F$43</definedName>
    <definedName name="QB_ROW_58250" localSheetId="0" hidden="1">'Budget Worksheet'!$F$44</definedName>
    <definedName name="QB_ROW_59250" localSheetId="0" hidden="1">'Budget Worksheet'!$F$45</definedName>
    <definedName name="QB_ROW_60240" localSheetId="0" hidden="1">'Budget Worksheet'!$E$59</definedName>
    <definedName name="QB_ROW_61240" localSheetId="0" hidden="1">'Budget Worksheet'!$E$21</definedName>
    <definedName name="QB_ROW_62240" localSheetId="0" hidden="1">'Budget Worksheet'!$E$22</definedName>
    <definedName name="QB_ROW_63240" localSheetId="0" hidden="1">'Budget Worksheet'!$E$60</definedName>
    <definedName name="QB_ROW_64250" localSheetId="0" hidden="1">'Budget Worksheet'!$F$62</definedName>
    <definedName name="QB_ROW_65250" localSheetId="0" hidden="1">'Budget Worksheet'!$F$63</definedName>
    <definedName name="QB_ROW_66240" localSheetId="0" hidden="1">'Budget Worksheet'!$E$73</definedName>
    <definedName name="QB_ROW_67040" localSheetId="0" hidden="1">'Budget Worksheet'!$E$77</definedName>
    <definedName name="QB_ROW_67250" localSheetId="0" hidden="1">'Budget Worksheet'!$F$96</definedName>
    <definedName name="QB_ROW_67340" localSheetId="0" hidden="1">'Budget Worksheet'!$E$97</definedName>
    <definedName name="QB_ROW_68050" localSheetId="0" hidden="1">'Budget Worksheet'!$F$89</definedName>
    <definedName name="QB_ROW_68260" localSheetId="0" hidden="1">'Budget Worksheet'!$G$93</definedName>
    <definedName name="QB_ROW_68350" localSheetId="0" hidden="1">'Budget Worksheet'!$F$94</definedName>
    <definedName name="QB_ROW_69250" localSheetId="0" hidden="1">'Budget Worksheet'!$F$78</definedName>
    <definedName name="QB_ROW_70250" localSheetId="0" hidden="1">'Budget Worksheet'!$F$79</definedName>
    <definedName name="QB_ROW_71260" localSheetId="0" hidden="1">'Budget Worksheet'!$G$90</definedName>
    <definedName name="QB_ROW_72250" localSheetId="0" hidden="1">'Budget Worksheet'!$F$80</definedName>
    <definedName name="QB_ROW_73260" localSheetId="0" hidden="1">'Budget Worksheet'!$G$91</definedName>
    <definedName name="QB_ROW_74260" localSheetId="0" hidden="1">'Budget Worksheet'!$G$92</definedName>
    <definedName name="QB_ROW_77250" localSheetId="0" hidden="1">'Budget Worksheet'!$F$81</definedName>
    <definedName name="QB_ROW_78250" localSheetId="0" hidden="1">'Budget Worksheet'!$F$83</definedName>
    <definedName name="QB_ROW_79040" localSheetId="0" hidden="1">'Budget Worksheet'!$E$98</definedName>
    <definedName name="QB_ROW_79250" localSheetId="0" hidden="1">'Budget Worksheet'!$F$119</definedName>
    <definedName name="QB_ROW_79340" localSheetId="0" hidden="1">'Budget Worksheet'!$E$120</definedName>
    <definedName name="QB_ROW_80250" localSheetId="0" hidden="1">'Budget Worksheet'!$F$100</definedName>
    <definedName name="QB_ROW_81250" localSheetId="0" hidden="1">'Budget Worksheet'!$F$101</definedName>
    <definedName name="QB_ROW_82250" localSheetId="0" hidden="1">'Budget Worksheet'!$F$102</definedName>
    <definedName name="QB_ROW_83250" localSheetId="0" hidden="1">'Budget Worksheet'!$F$106</definedName>
    <definedName name="QB_ROW_84250" localSheetId="0" hidden="1">'Budget Worksheet'!$F$115</definedName>
    <definedName name="QB_ROW_85250" localSheetId="0" hidden="1">'Budget Worksheet'!$F$133</definedName>
    <definedName name="QB_ROW_86040" localSheetId="0" hidden="1">'Budget Worksheet'!$E$121</definedName>
    <definedName name="QB_ROW_86250" localSheetId="0" hidden="1">'Budget Worksheet'!$F$128</definedName>
    <definedName name="QB_ROW_86321" localSheetId="0" hidden="1">'Budget Worksheet'!$C$75</definedName>
    <definedName name="QB_ROW_86340" localSheetId="0" hidden="1">'Budget Worksheet'!$E$129</definedName>
    <definedName name="QB_ROW_87031" localSheetId="0" hidden="1">'Budget Worksheet'!$D$71</definedName>
    <definedName name="QB_ROW_87250" localSheetId="0" hidden="1">'Budget Worksheet'!$F$124</definedName>
    <definedName name="QB_ROW_87331" localSheetId="0" hidden="1">'Budget Worksheet'!$D$74</definedName>
    <definedName name="QB_ROW_88250" localSheetId="0" hidden="1">'Budget Worksheet'!$F$125</definedName>
    <definedName name="QB_ROW_89250" localSheetId="0" hidden="1">'Budget Worksheet'!$F$126</definedName>
    <definedName name="QB_ROW_90250" localSheetId="0" hidden="1">'Budget Worksheet'!$F$116</definedName>
    <definedName name="QB_ROW_91250" localSheetId="0" hidden="1">'Budget Worksheet'!$F$117</definedName>
    <definedName name="QB_ROW_92250" localSheetId="0" hidden="1">'Budget Worksheet'!$F$110</definedName>
    <definedName name="QB_ROW_93250" localSheetId="0" hidden="1">'Budget Worksheet'!$F$111</definedName>
    <definedName name="QB_ROW_95250" localSheetId="0" hidden="1">'Budget Worksheet'!$F$118</definedName>
    <definedName name="QB_ROW_96250" localSheetId="0" hidden="1">'Budget Worksheet'!$F$109</definedName>
    <definedName name="QB_ROW_97250" localSheetId="0" hidden="1">'Budget Worksheet'!$F$114</definedName>
    <definedName name="QB_ROW_98250" localSheetId="0" hidden="1">'Budget Worksheet'!$F$99</definedName>
    <definedName name="QB_ROW_99250" localSheetId="0" hidden="1">'Budget Worksheet'!$F$95</definedName>
    <definedName name="QBCANSUPPORTUPDATE" localSheetId="0">TRUE</definedName>
    <definedName name="QBCOMPANYFILENAME" localSheetId="0">"M:\CLIENT FOLDERS\W\Wyoming Swimming Inc\WSI.qbw"</definedName>
    <definedName name="QBENDDATE" localSheetId="0">20240527</definedName>
    <definedName name="QBHEADERSONSCREEN" localSheetId="0">FALSE</definedName>
    <definedName name="QBMETADATASIZE" localSheetId="0">5924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TRUE</definedName>
    <definedName name="QBREPORTCOLAXIS" localSheetId="0">0</definedName>
    <definedName name="QBREPORTCOMPANYID" localSheetId="0">"2965f34826ec4c7bbb3a755b51218cb8"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TRUE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11</definedName>
    <definedName name="QBREPORTSUBCOLAXIS" localSheetId="0">24</definedName>
    <definedName name="QBREPORTTYPE" localSheetId="0">1</definedName>
    <definedName name="QBROWHEADERS" localSheetId="0">7</definedName>
    <definedName name="QBSTARTDATE" localSheetId="0">20230901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D15" i="4"/>
  <c r="B21" i="4" s="1"/>
  <c r="D21" i="4" s="1"/>
  <c r="D20" i="4"/>
  <c r="I9" i="1"/>
  <c r="K9" i="1"/>
  <c r="I14" i="1"/>
  <c r="K14" i="1"/>
  <c r="I31" i="1"/>
  <c r="K31" i="1"/>
  <c r="I37" i="1"/>
  <c r="K37" i="1"/>
  <c r="I49" i="1"/>
  <c r="K49" i="1"/>
  <c r="I58" i="1"/>
  <c r="K58" i="1"/>
  <c r="I69" i="1"/>
  <c r="K69" i="1"/>
  <c r="I74" i="1"/>
  <c r="K74" i="1"/>
  <c r="I94" i="1"/>
  <c r="I97" i="1" s="1"/>
  <c r="K94" i="1"/>
  <c r="K97" i="1" s="1"/>
  <c r="I120" i="1"/>
  <c r="K120" i="1"/>
  <c r="I129" i="1"/>
  <c r="K129" i="1"/>
  <c r="I138" i="1"/>
  <c r="K138" i="1"/>
  <c r="I152" i="1"/>
  <c r="K152" i="1"/>
  <c r="I159" i="1"/>
  <c r="K159" i="1"/>
  <c r="I173" i="1"/>
  <c r="I175" i="1" s="1"/>
  <c r="K173" i="1"/>
  <c r="K175" i="1" s="1"/>
  <c r="I186" i="1"/>
  <c r="K186" i="1"/>
  <c r="I196" i="1"/>
  <c r="K196" i="1"/>
  <c r="I207" i="1"/>
  <c r="K207" i="1"/>
  <c r="I211" i="1"/>
  <c r="K211" i="1"/>
  <c r="M9" i="1"/>
  <c r="M14" i="1"/>
  <c r="M31" i="1"/>
  <c r="M37" i="1"/>
  <c r="M49" i="1"/>
  <c r="M58" i="1"/>
  <c r="M69" i="1"/>
  <c r="M74" i="1"/>
  <c r="M94" i="1"/>
  <c r="M97" i="1" s="1"/>
  <c r="M120" i="1"/>
  <c r="M129" i="1"/>
  <c r="M138" i="1"/>
  <c r="M152" i="1"/>
  <c r="M159" i="1"/>
  <c r="M173" i="1"/>
  <c r="M175" i="1" s="1"/>
  <c r="M186" i="1"/>
  <c r="M196" i="1"/>
  <c r="M199" i="1" s="1"/>
  <c r="M207" i="1"/>
  <c r="M211" i="1"/>
  <c r="Q211" i="1"/>
  <c r="O211" i="1"/>
  <c r="Q207" i="1"/>
  <c r="Q212" i="1" s="1"/>
  <c r="O207" i="1"/>
  <c r="Q196" i="1"/>
  <c r="O196" i="1"/>
  <c r="Q186" i="1"/>
  <c r="O186" i="1"/>
  <c r="Q173" i="1"/>
  <c r="Q175" i="1" s="1"/>
  <c r="O173" i="1"/>
  <c r="O175" i="1" s="1"/>
  <c r="Q159" i="1"/>
  <c r="O159" i="1"/>
  <c r="Q152" i="1"/>
  <c r="O152" i="1"/>
  <c r="Q138" i="1"/>
  <c r="O138" i="1"/>
  <c r="Q129" i="1"/>
  <c r="O129" i="1"/>
  <c r="Q120" i="1"/>
  <c r="O120" i="1"/>
  <c r="Q94" i="1"/>
  <c r="O94" i="1"/>
  <c r="O97" i="1" s="1"/>
  <c r="Q74" i="1"/>
  <c r="O74" i="1"/>
  <c r="Q69" i="1"/>
  <c r="O69" i="1"/>
  <c r="Q58" i="1"/>
  <c r="O58" i="1"/>
  <c r="Q49" i="1"/>
  <c r="O49" i="1"/>
  <c r="Q37" i="1"/>
  <c r="O37" i="1"/>
  <c r="Q31" i="1"/>
  <c r="O31" i="1"/>
  <c r="Q14" i="1"/>
  <c r="O14" i="1"/>
  <c r="Q9" i="1"/>
  <c r="O9" i="1"/>
  <c r="D23" i="4" l="1"/>
  <c r="Q199" i="1"/>
  <c r="K70" i="1"/>
  <c r="K75" i="1" s="1"/>
  <c r="I70" i="1"/>
  <c r="I75" i="1" s="1"/>
  <c r="K212" i="1"/>
  <c r="I212" i="1"/>
  <c r="I199" i="1"/>
  <c r="K199" i="1"/>
  <c r="K201" i="1" s="1"/>
  <c r="K202" i="1" s="1"/>
  <c r="K213" i="1" s="1"/>
  <c r="M70" i="1"/>
  <c r="O70" i="1"/>
  <c r="O75" i="1" s="1"/>
  <c r="I201" i="1"/>
  <c r="Q70" i="1"/>
  <c r="Q75" i="1" s="1"/>
  <c r="Q83" i="1" s="1"/>
  <c r="Q97" i="1" s="1"/>
  <c r="M201" i="1"/>
  <c r="M75" i="1"/>
  <c r="O199" i="1"/>
  <c r="O201" i="1" s="1"/>
  <c r="O212" i="1"/>
  <c r="M212" i="1"/>
  <c r="Q201" i="1" l="1"/>
  <c r="Q202" i="1" s="1"/>
  <c r="Q213" i="1" s="1"/>
  <c r="I202" i="1"/>
  <c r="I213" i="1" s="1"/>
  <c r="O202" i="1"/>
  <c r="O213" i="1" s="1"/>
  <c r="M202" i="1"/>
  <c r="M213" i="1" s="1"/>
</calcChain>
</file>

<file path=xl/sharedStrings.xml><?xml version="1.0" encoding="utf-8"?>
<sst xmlns="http://schemas.openxmlformats.org/spreadsheetml/2006/main" count="264" uniqueCount="263">
  <si>
    <t>Sep 1, '23 - May 27, 24</t>
  </si>
  <si>
    <t>Ordinary Income/Expense</t>
  </si>
  <si>
    <t>Income</t>
  </si>
  <si>
    <t>Contributions Income</t>
  </si>
  <si>
    <t>Restricted</t>
  </si>
  <si>
    <t>Unrestricted</t>
  </si>
  <si>
    <t>Contributions Income - Other</t>
  </si>
  <si>
    <t>Total Contributions Income</t>
  </si>
  <si>
    <t>Discounts given</t>
  </si>
  <si>
    <t>Dividend and Interest Income</t>
  </si>
  <si>
    <t>Dividend Income</t>
  </si>
  <si>
    <t>Dividend and Interest Income - Other</t>
  </si>
  <si>
    <t>Total Dividend and Interest Income</t>
  </si>
  <si>
    <t>Grants</t>
  </si>
  <si>
    <t>Legacies &amp; Bequests</t>
  </si>
  <si>
    <t>Membership Dues</t>
  </si>
  <si>
    <t>Non Profit Income</t>
  </si>
  <si>
    <t>NSF Repayment</t>
  </si>
  <si>
    <t>Program Fees</t>
  </si>
  <si>
    <t>Sales of Product Income</t>
  </si>
  <si>
    <t>Shipping Income</t>
  </si>
  <si>
    <t>42000 · Meet Income</t>
  </si>
  <si>
    <t>42010 · Championships - Long Course</t>
  </si>
  <si>
    <t>42020 · Championships - Short Course</t>
  </si>
  <si>
    <t>42025 · Championship Apparel Rev. Share</t>
  </si>
  <si>
    <t>42030 · Meet Participation Fees</t>
  </si>
  <si>
    <t>42040 · Meet Sanction Fees</t>
  </si>
  <si>
    <t>Total 42000 · Meet Income</t>
  </si>
  <si>
    <t>43000 · Miscellaneous Income</t>
  </si>
  <si>
    <t>43010 · Official's Shirts</t>
  </si>
  <si>
    <t>43020 · Online Convenience Fee</t>
  </si>
  <si>
    <t>43000 · Miscellaneous Income - Other</t>
  </si>
  <si>
    <t>Total 43000 · Miscellaneous Income</t>
  </si>
  <si>
    <t>44000 · Registration Income</t>
  </si>
  <si>
    <t>44010 · Club Charter Fees</t>
  </si>
  <si>
    <t>44020 · Flex Athlete Registrations</t>
  </si>
  <si>
    <t>44025 · Flex Upgrade</t>
  </si>
  <si>
    <t>44030 · Non-athlete Registrations</t>
  </si>
  <si>
    <t>44040 · Outreach athletes</t>
  </si>
  <si>
    <t>44050 · Regular Athlete Registrations</t>
  </si>
  <si>
    <t>44060 · Seasonal Athlete Registrations</t>
  </si>
  <si>
    <t>44070 · Transfer Fee</t>
  </si>
  <si>
    <t>44080 · Other Registration</t>
  </si>
  <si>
    <t>44000 · Registration Income - Other</t>
  </si>
  <si>
    <t>Total 44000 · Registration Income</t>
  </si>
  <si>
    <t>48000 · Zones Meet Income</t>
  </si>
  <si>
    <t>Age Group Zones Application Fee</t>
  </si>
  <si>
    <t>Senior Zones Application Fees</t>
  </si>
  <si>
    <t>Zone Meet Application Fees</t>
  </si>
  <si>
    <t>Zone Meet Income</t>
  </si>
  <si>
    <t>48010 · Age Group Zones Income</t>
  </si>
  <si>
    <t>48020 · Senior Zones Income</t>
  </si>
  <si>
    <t>48000 · Zones Meet Income - Other</t>
  </si>
  <si>
    <t>Total 48000 · Zones Meet Income</t>
  </si>
  <si>
    <t>45000 · Reimbursed Expenses</t>
  </si>
  <si>
    <t>45500 · Uncategorized Income</t>
  </si>
  <si>
    <t>49900 · Misc. LSC Income</t>
  </si>
  <si>
    <t>49905 · WYSI Award Banquet Income</t>
  </si>
  <si>
    <t>49910 · WYSI Clinic Income</t>
  </si>
  <si>
    <t>49915 · Fines Levied</t>
  </si>
  <si>
    <t>49920 · Credit Card Rewards</t>
  </si>
  <si>
    <t>49925 · Swimposium</t>
  </si>
  <si>
    <t>49999 · Misc. income</t>
  </si>
  <si>
    <t>49900 · Misc. LSC Income - Other</t>
  </si>
  <si>
    <t>Total 49900 · Misc. LSC Income</t>
  </si>
  <si>
    <t>Total Income</t>
  </si>
  <si>
    <t>Cost of Goods Sold</t>
  </si>
  <si>
    <t>*Cost of Goods Sold</t>
  </si>
  <si>
    <t>Total COGS</t>
  </si>
  <si>
    <t>Gross Profit</t>
  </si>
  <si>
    <t>Expense</t>
  </si>
  <si>
    <t>51000 · Administrative Expenses</t>
  </si>
  <si>
    <t>51020 · Admin Office Professional fees</t>
  </si>
  <si>
    <t>51030 · Mailing</t>
  </si>
  <si>
    <t>51050 · Office supplies</t>
  </si>
  <si>
    <t>51080 · Bank Service Charges</t>
  </si>
  <si>
    <t>51085 · NSF Fee</t>
  </si>
  <si>
    <t>51090 · Credit Card Fee</t>
  </si>
  <si>
    <t>51105 · Tax &amp; Accounting</t>
  </si>
  <si>
    <t>51110 · Bookkeeping</t>
  </si>
  <si>
    <t>51115 · Consulting &amp; Software</t>
  </si>
  <si>
    <t>51120 · Legal Fees</t>
  </si>
  <si>
    <t>51125 · USA Swimming Tech Fee</t>
  </si>
  <si>
    <t>51010 · Administrative Office Expense</t>
  </si>
  <si>
    <t>51040 · Monthly internet connection</t>
  </si>
  <si>
    <t>51060 · Telephone{168}</t>
  </si>
  <si>
    <t>51070 · Web Site Maintenance</t>
  </si>
  <si>
    <t>51010 · Administrative Office Expense - Other</t>
  </si>
  <si>
    <t>Total 51010 · Administrative Office Expense</t>
  </si>
  <si>
    <t>53000 · Depreciation Expense</t>
  </si>
  <si>
    <t>51000 · Administrative Expenses - Other</t>
  </si>
  <si>
    <t>Total 51000 · Administrative Expenses</t>
  </si>
  <si>
    <t>52000 · Chairman Officer Expenses</t>
  </si>
  <si>
    <t>52010 · Admin Vice Chair</t>
  </si>
  <si>
    <t>52020 · Age Group VIce Chair</t>
  </si>
  <si>
    <t>52030 · Club Development</t>
  </si>
  <si>
    <t>52040 · Coaches' Representative</t>
  </si>
  <si>
    <t>52045 · DEI Chair</t>
  </si>
  <si>
    <t>52046 · DEI Special Projects</t>
  </si>
  <si>
    <t>52050 · Finance Chair</t>
  </si>
  <si>
    <t>52060 · General Chair</t>
  </si>
  <si>
    <t>52061 · General Chair Special Projects</t>
  </si>
  <si>
    <t>52062 · Board Expense</t>
  </si>
  <si>
    <t>52075 · Reportable Times Chair</t>
  </si>
  <si>
    <t>52080 · Safe Sport Chair</t>
  </si>
  <si>
    <t>52085 · Secretary</t>
  </si>
  <si>
    <t>52090 · Senior Vice Chair</t>
  </si>
  <si>
    <t>52095 · Student Athlete Rep</t>
  </si>
  <si>
    <t>52100 · Treasurer</t>
  </si>
  <si>
    <t>52070 · LSC Hand Book Expenses</t>
  </si>
  <si>
    <t>52610 · Operational Risk Chair</t>
  </si>
  <si>
    <t>52620 · Registration Chair</t>
  </si>
  <si>
    <t>52690 · Swimathon Chair</t>
  </si>
  <si>
    <t>52000 · Chairman Officer Expenses - Other</t>
  </si>
  <si>
    <t>Total 52000 · Chairman Officer Expenses</t>
  </si>
  <si>
    <t>52510 · Officials Chair</t>
  </si>
  <si>
    <t>52520 · Name Tags</t>
  </si>
  <si>
    <t>52530 · Observed Swims Officiating</t>
  </si>
  <si>
    <t>52540 · Official Background Check</t>
  </si>
  <si>
    <t>52550 · Official National Evaluation</t>
  </si>
  <si>
    <t>52560 · Official National Travel</t>
  </si>
  <si>
    <t>52570 · Official's Shirts</t>
  </si>
  <si>
    <t>52510 · Officials Chair - Other</t>
  </si>
  <si>
    <t>Total 52510 · Officials Chair</t>
  </si>
  <si>
    <t>53800 · Misc. LSC &amp; Club Expense</t>
  </si>
  <si>
    <t>53805 · Club Grant</t>
  </si>
  <si>
    <t>53810 · Apparel Revenue Share</t>
  </si>
  <si>
    <t>53815 · National Conference Expense</t>
  </si>
  <si>
    <t>53820 · WYSI Banquet &amp; HOD Expense</t>
  </si>
  <si>
    <t>53825 · Swimposium</t>
  </si>
  <si>
    <t>53800 · Misc. LSC &amp; Club Expense - Other</t>
  </si>
  <si>
    <t>Total 53800 · Misc. LSC &amp; Club Expense</t>
  </si>
  <si>
    <t>53510 · Finance Charge</t>
  </si>
  <si>
    <t>54600 · All Star Meet</t>
  </si>
  <si>
    <t>54800 · Contributions</t>
  </si>
  <si>
    <t>55000 · Elite Meet Expenses</t>
  </si>
  <si>
    <t>55010 · Futures meets</t>
  </si>
  <si>
    <t>55020 · Junior Nationals</t>
  </si>
  <si>
    <t>55030 · Olympic Trials</t>
  </si>
  <si>
    <t>55040 · Para-Olympic Meet</t>
  </si>
  <si>
    <t>55050 · Senior Nationals</t>
  </si>
  <si>
    <t>55060 · Senior Sectionals, Long Course</t>
  </si>
  <si>
    <t>55070 · Senior Sectionals, Short Course</t>
  </si>
  <si>
    <t>55080 · US Open</t>
  </si>
  <si>
    <t>55000 · Elite Meet Expenses - Other</t>
  </si>
  <si>
    <t>Total 55000 · Elite Meet Expenses</t>
  </si>
  <si>
    <t>55500 · Licenses and Permits</t>
  </si>
  <si>
    <t>55800 · LSC Championship Expenses</t>
  </si>
  <si>
    <t>55810 · Conference Meet Expense</t>
  </si>
  <si>
    <t>55820 · Long Course Championships</t>
  </si>
  <si>
    <t>55830 · Short Course Championships</t>
  </si>
  <si>
    <t>55800 · LSC Championship Expenses - Other</t>
  </si>
  <si>
    <t>Total 55800 · LSC Championship Expenses</t>
  </si>
  <si>
    <t>56100 · Payroll Expenses</t>
  </si>
  <si>
    <t>56200 · Postage and Delivery</t>
  </si>
  <si>
    <t>56300 · Reconciliation Discrepancies</t>
  </si>
  <si>
    <t>57000 · USA Swimming Membership Expense</t>
  </si>
  <si>
    <t>57010 · Club Charters</t>
  </si>
  <si>
    <t>57020 · Family Fees</t>
  </si>
  <si>
    <t>57030 · Flex Athlete</t>
  </si>
  <si>
    <t>57040 · Non-Athlete Fees</t>
  </si>
  <si>
    <t>57050 · Outreach Athlete</t>
  </si>
  <si>
    <t>57060 · Registration Refund</t>
  </si>
  <si>
    <t>57070 · Regular Athlete Fees</t>
  </si>
  <si>
    <t>57080 · Seasonal Athlete Fees</t>
  </si>
  <si>
    <t>57000 · USA Swimming Membership Expense - Other</t>
  </si>
  <si>
    <t>Total 57000 · USA Swimming Membership Expense</t>
  </si>
  <si>
    <t>56300 · Reconciliation Discrepancies - Other</t>
  </si>
  <si>
    <t>Total 56300 · Reconciliation Discrepancies</t>
  </si>
  <si>
    <t>58000 · Western Zone Diversity Camp</t>
  </si>
  <si>
    <t>59000 · Zone and Regional Expenses</t>
  </si>
  <si>
    <t>59010 · Age Group Zone Meet</t>
  </si>
  <si>
    <t>59020 · Airfare/Travel  Age Group Zones</t>
  </si>
  <si>
    <t>59030 · Apparel Age Group Zones</t>
  </si>
  <si>
    <t>59040 · Entry Fees for Age Group Zones</t>
  </si>
  <si>
    <t>59050 · Lodging Age Group Zones</t>
  </si>
  <si>
    <t>59060 · Meals  Age Group Zones</t>
  </si>
  <si>
    <t>59070 · Vehicles/Fuel Age Group Zones</t>
  </si>
  <si>
    <t>59010 · Age Group Zone Meet - Other</t>
  </si>
  <si>
    <t>Total 59010 · Age Group Zone Meet</t>
  </si>
  <si>
    <t>59080 · Senior Zone Meet</t>
  </si>
  <si>
    <t>59085 · Sr Zone Travel Stipend</t>
  </si>
  <si>
    <t>59090 · Airfare/Travel Senior Zones</t>
  </si>
  <si>
    <t>59100 · Apparel Senior Zones</t>
  </si>
  <si>
    <t>59110 · Entry Fees for Senior Zones</t>
  </si>
  <si>
    <t>59120 · Lodging Senior Zones</t>
  </si>
  <si>
    <t>59130 · Meals Senior Zones</t>
  </si>
  <si>
    <t>59140 · Vehicles/Fuel Senior Zones</t>
  </si>
  <si>
    <t>59080 · Senior Zone Meet - Other</t>
  </si>
  <si>
    <t>Total 59080 · Senior Zone Meet</t>
  </si>
  <si>
    <t>59800 · Zone Meet</t>
  </si>
  <si>
    <t>59000 · Zone and Regional Expenses - Other</t>
  </si>
  <si>
    <t>Total 59000 · Zone and Regional Expenses</t>
  </si>
  <si>
    <t>999999 · Suspense</t>
  </si>
  <si>
    <t>Total Expense</t>
  </si>
  <si>
    <t>Net Ordinary Income</t>
  </si>
  <si>
    <t>Other Income/Expense</t>
  </si>
  <si>
    <t>Other Income</t>
  </si>
  <si>
    <t>41500 · Interest Income</t>
  </si>
  <si>
    <t>49000 · Other Income</t>
  </si>
  <si>
    <t>Total Other Income</t>
  </si>
  <si>
    <t>Other Expense</t>
  </si>
  <si>
    <t>53500 · Interest Expense</t>
  </si>
  <si>
    <t>59900 · Other Expenses</t>
  </si>
  <si>
    <t>Total Other Expense</t>
  </si>
  <si>
    <t>Net Other Income</t>
  </si>
  <si>
    <t>Net Income</t>
  </si>
  <si>
    <t>Sep '22 - Aug 23</t>
  </si>
  <si>
    <t>Sep '21 - Aug 22</t>
  </si>
  <si>
    <t>Sep '20 - Aug 21</t>
  </si>
  <si>
    <t>8 less meets year over year</t>
  </si>
  <si>
    <t>Sep 1, '24 - Aug 31 25</t>
  </si>
  <si>
    <t>Fundraising</t>
  </si>
  <si>
    <t>Includes office supplies</t>
  </si>
  <si>
    <t>Inlcuded in this is $1500 evaluator, 4 WYSI at $500 each for national travel</t>
  </si>
  <si>
    <t xml:space="preserve">Emily &amp; Jan mileage and hotel; Dayna on her own, Case and Shelly ,mileage only.  </t>
  </si>
  <si>
    <t>Need to determine future costs, new policy could change this</t>
  </si>
  <si>
    <t>New policy could change this</t>
  </si>
  <si>
    <t>Need different P&amp;P; should AG should take 5 or more swimmers to qualify before paying?</t>
  </si>
  <si>
    <t>Notes &amp; Unknowns @ This time</t>
  </si>
  <si>
    <t>Outreach</t>
  </si>
  <si>
    <t>Eliminating the transer fee</t>
  </si>
  <si>
    <t>Observed Swim Fee</t>
  </si>
  <si>
    <t>Talk to Dayna, need to change reimbursement policy so that it matches fee charged for observing</t>
  </si>
  <si>
    <t>Outreach Fee</t>
  </si>
  <si>
    <t>3 Previous Seasons</t>
  </si>
  <si>
    <t>Current</t>
  </si>
  <si>
    <t>Projected/Budget</t>
  </si>
  <si>
    <t>This year $5000 is due to Swimposium, $5940 is JP, MET budgeted should be $15-20K.  What do we want MET to do?  If re-writing P&amp;P increase cost.  This does not include any travel for MET</t>
  </si>
  <si>
    <t>Budget is figured on 1.0% of gross.  Incrased useage of PayPal increases this</t>
  </si>
  <si>
    <t>accounts for change in treasurer role mid-year</t>
  </si>
  <si>
    <t>Previous Years Budget vs Actual Performance</t>
  </si>
  <si>
    <t>21-22</t>
  </si>
  <si>
    <t>Actual</t>
  </si>
  <si>
    <t>Budget</t>
  </si>
  <si>
    <t>Delta</t>
  </si>
  <si>
    <t>No budget data for this period</t>
  </si>
  <si>
    <t>22-23</t>
  </si>
  <si>
    <t>23-24</t>
  </si>
  <si>
    <t>Forecasted 8-31-24 Final Net Profit/Loss</t>
  </si>
  <si>
    <t>Montana and PCTC Swimposium</t>
  </si>
  <si>
    <t>Fees, Reg, etc. to be collected</t>
  </si>
  <si>
    <t xml:space="preserve">Summer Champs  </t>
  </si>
  <si>
    <t>MET</t>
  </si>
  <si>
    <t>Apparell Revenue</t>
  </si>
  <si>
    <t>Credit Card Rewards</t>
  </si>
  <si>
    <t>Interest</t>
  </si>
  <si>
    <t>Various Expenses</t>
  </si>
  <si>
    <t>Net Zone Expense</t>
  </si>
  <si>
    <t>Ending Net Profit/(Loss)</t>
  </si>
  <si>
    <t>Current Net Profit/(Loss)</t>
  </si>
  <si>
    <t>Under budget for last 3 seasons</t>
  </si>
  <si>
    <t>But…..cash has decreased 8,259 over the last 3 years.</t>
  </si>
  <si>
    <t>Please note receiving any future Swimposium reimbursement from MT or USA-S IS NOT included in these amounts</t>
  </si>
  <si>
    <t>ConstantContact, Zoom and JotForm costs</t>
  </si>
  <si>
    <t>$1 through Reg ($1800) $1 through Champ fees ($750)</t>
  </si>
  <si>
    <t>Reflects $0 increase</t>
  </si>
  <si>
    <t>Relfects $0 increase</t>
  </si>
  <si>
    <t>Sara predicts 3-5 athletes will qualify</t>
  </si>
  <si>
    <t>Based on 30 athletes at $950</t>
  </si>
  <si>
    <t>Funds raised = funds expensed</t>
  </si>
  <si>
    <t>Based on $1500/swimmer paid in 2024</t>
  </si>
  <si>
    <t>Slight decrease due to allowing intra-squad and duals no fee to WYSI.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</si>
</sst>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8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rgb="FF323232"/>
      <name val="Arial"/>
      <family val="2"/>
    </font>
    <font>
      <b/>
      <sz val="14"/>
      <color theme="1"/>
      <name val="Calibri"/>
      <family val="2"/>
      <scheme val="minor"/>
    </font>
    <font>
      <i/>
      <sz val="8"/>
      <color rgb="FF32323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2" fillId="2" borderId="0" xfId="0" applyNumberFormat="1" applyFont="1" applyFill="1"/>
    <xf numFmtId="164" fontId="2" fillId="2" borderId="3" xfId="0" applyNumberFormat="1" applyFont="1" applyFill="1" applyBorder="1"/>
    <xf numFmtId="0" fontId="4" fillId="0" borderId="0" xfId="0" applyFont="1" applyAlignment="1">
      <alignment horizontal="center"/>
    </xf>
    <xf numFmtId="49" fontId="1" fillId="3" borderId="0" xfId="0" applyNumberFormat="1" applyFont="1" applyFill="1"/>
    <xf numFmtId="0" fontId="0" fillId="3" borderId="0" xfId="0" applyFill="1"/>
    <xf numFmtId="164" fontId="2" fillId="3" borderId="0" xfId="0" applyNumberFormat="1" applyFont="1" applyFill="1"/>
    <xf numFmtId="49" fontId="2" fillId="3" borderId="0" xfId="0" applyNumberFormat="1" applyFont="1" applyFill="1"/>
    <xf numFmtId="164" fontId="2" fillId="3" borderId="3" xfId="0" applyNumberFormat="1" applyFont="1" applyFill="1" applyBorder="1"/>
    <xf numFmtId="49" fontId="4" fillId="0" borderId="0" xfId="0" applyNumberFormat="1" applyFont="1" applyAlignment="1">
      <alignment horizontal="centerContinuous"/>
    </xf>
    <xf numFmtId="0" fontId="4" fillId="0" borderId="0" xfId="0" applyFont="1"/>
    <xf numFmtId="49" fontId="5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5" fillId="0" borderId="0" xfId="0" applyFont="1"/>
    <xf numFmtId="164" fontId="5" fillId="0" borderId="6" xfId="0" applyNumberFormat="1" applyFont="1" applyBorder="1"/>
    <xf numFmtId="3" fontId="0" fillId="0" borderId="0" xfId="0" applyNumberFormat="1"/>
    <xf numFmtId="3" fontId="0" fillId="0" borderId="7" xfId="0" applyNumberFormat="1" applyBorder="1"/>
    <xf numFmtId="3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49" fontId="1" fillId="0" borderId="0" xfId="0" applyNumberFormat="1" applyFont="1" applyFill="1"/>
    <xf numFmtId="0" fontId="0" fillId="0" borderId="0" xfId="0" applyFill="1"/>
    <xf numFmtId="164" fontId="2" fillId="0" borderId="0" xfId="0" applyNumberFormat="1" applyFont="1" applyFill="1"/>
    <xf numFmtId="49" fontId="2" fillId="0" borderId="0" xfId="0" applyNumberFormat="1" applyFont="1" applyFill="1"/>
    <xf numFmtId="164" fontId="7" fillId="0" borderId="0" xfId="0" applyNumberFormat="1" applyFont="1"/>
  </cellXfs>
  <cellStyles count="2">
    <cellStyle name="Normal" xfId="0" builtinId="0"/>
    <cellStyle name="Normal 2" xfId="1" xr:uid="{50CE0B27-9891-4AA8-8AC9-9EFA0C7A30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7829-A8E5-4CD0-A792-C8732E5B8A71}">
  <sheetPr codeName="Sheet1"/>
  <dimension ref="A1:R214"/>
  <sheetViews>
    <sheetView tabSelected="1" workbookViewId="0">
      <pane xSplit="7" ySplit="2" topLeftCell="H3" activePane="bottomRight" state="frozenSplit"/>
      <selection pane="topRight" activeCell="H1" sqref="H1"/>
      <selection pane="bottomLeft" activeCell="A3" sqref="A3"/>
      <selection pane="bottomRight" activeCell="R46" sqref="R46"/>
    </sheetView>
  </sheetViews>
  <sheetFormatPr defaultRowHeight="15" x14ac:dyDescent="0.25"/>
  <cols>
    <col min="1" max="6" width="3" style="8" customWidth="1"/>
    <col min="7" max="7" width="43.42578125" style="8" customWidth="1"/>
    <col min="9" max="9" width="15.42578125" bestFit="1" customWidth="1"/>
    <col min="10" max="10" width="2.28515625" customWidth="1"/>
    <col min="11" max="11" width="15.42578125" bestFit="1" customWidth="1"/>
    <col min="12" max="12" width="2.28515625" customWidth="1"/>
    <col min="13" max="13" width="15.42578125" bestFit="1" customWidth="1"/>
    <col min="14" max="14" width="7.7109375" customWidth="1"/>
    <col min="15" max="15" width="18" bestFit="1" customWidth="1"/>
    <col min="16" max="16" width="7" customWidth="1"/>
    <col min="17" max="17" width="17.85546875" customWidth="1"/>
    <col min="18" max="18" width="87.140625" customWidth="1"/>
    <col min="19" max="19" width="26.140625" customWidth="1"/>
  </cols>
  <sheetData>
    <row r="1" spans="1:18" ht="15.75" thickBot="1" x14ac:dyDescent="0.3">
      <c r="A1" s="1"/>
      <c r="B1" s="1"/>
      <c r="C1" s="1"/>
      <c r="D1" s="1"/>
      <c r="E1" s="1"/>
      <c r="F1" s="1"/>
      <c r="G1" s="1"/>
      <c r="I1" s="31" t="s">
        <v>225</v>
      </c>
      <c r="J1" s="31"/>
      <c r="K1" s="31"/>
      <c r="L1" s="31"/>
      <c r="M1" s="31"/>
      <c r="N1" s="2"/>
      <c r="O1" s="21" t="s">
        <v>226</v>
      </c>
      <c r="Q1" s="21" t="s">
        <v>227</v>
      </c>
    </row>
    <row r="2" spans="1:18" s="12" customFormat="1" ht="16.5" thickTop="1" thickBot="1" x14ac:dyDescent="0.3">
      <c r="A2" s="9"/>
      <c r="B2" s="9"/>
      <c r="C2" s="9"/>
      <c r="D2" s="9"/>
      <c r="E2" s="9"/>
      <c r="F2" s="9"/>
      <c r="G2" s="9"/>
      <c r="I2" s="10" t="s">
        <v>209</v>
      </c>
      <c r="J2" s="11"/>
      <c r="K2" s="10" t="s">
        <v>208</v>
      </c>
      <c r="L2" s="11"/>
      <c r="M2" s="10" t="s">
        <v>207</v>
      </c>
      <c r="N2" s="11"/>
      <c r="O2" s="10" t="s">
        <v>0</v>
      </c>
      <c r="Q2" s="10" t="s">
        <v>211</v>
      </c>
      <c r="R2" s="15" t="s">
        <v>219</v>
      </c>
    </row>
    <row r="3" spans="1:18" ht="15.75" thickTop="1" x14ac:dyDescent="0.25">
      <c r="A3" s="1"/>
      <c r="B3" s="1" t="s">
        <v>1</v>
      </c>
      <c r="C3" s="1"/>
      <c r="D3" s="1"/>
      <c r="E3" s="1"/>
      <c r="F3" s="1"/>
      <c r="G3" s="1"/>
      <c r="I3" s="3"/>
      <c r="J3" s="4"/>
      <c r="K3" s="3"/>
      <c r="L3" s="4"/>
      <c r="M3" s="3"/>
      <c r="N3" s="4"/>
      <c r="O3" s="3"/>
      <c r="Q3" s="3"/>
    </row>
    <row r="4" spans="1:18" x14ac:dyDescent="0.25">
      <c r="A4" s="1"/>
      <c r="B4" s="1"/>
      <c r="C4" s="1"/>
      <c r="D4" s="1" t="s">
        <v>2</v>
      </c>
      <c r="E4" s="1"/>
      <c r="F4" s="1"/>
      <c r="G4" s="1"/>
      <c r="I4" s="3"/>
      <c r="J4" s="4"/>
      <c r="K4" s="3"/>
      <c r="L4" s="4"/>
      <c r="M4" s="3"/>
      <c r="N4" s="4"/>
      <c r="O4" s="3"/>
      <c r="Q4" s="3"/>
    </row>
    <row r="5" spans="1:18" hidden="1" x14ac:dyDescent="0.25">
      <c r="A5" s="1"/>
      <c r="B5" s="1"/>
      <c r="C5" s="1"/>
      <c r="D5" s="1"/>
      <c r="E5" s="1" t="s">
        <v>3</v>
      </c>
      <c r="F5" s="1"/>
      <c r="G5" s="1"/>
      <c r="I5" s="3"/>
      <c r="J5" s="4"/>
      <c r="K5" s="3"/>
      <c r="L5" s="4"/>
      <c r="M5" s="3"/>
      <c r="N5" s="4"/>
      <c r="O5" s="3"/>
      <c r="Q5" s="3"/>
    </row>
    <row r="6" spans="1:18" hidden="1" x14ac:dyDescent="0.25">
      <c r="A6" s="1"/>
      <c r="B6" s="1"/>
      <c r="C6" s="1"/>
      <c r="D6" s="1"/>
      <c r="E6" s="1"/>
      <c r="F6" s="1" t="s">
        <v>4</v>
      </c>
      <c r="G6" s="1"/>
      <c r="I6" s="3">
        <v>0</v>
      </c>
      <c r="J6" s="4"/>
      <c r="K6" s="3">
        <v>0</v>
      </c>
      <c r="L6" s="4"/>
      <c r="M6" s="3">
        <v>0</v>
      </c>
      <c r="N6" s="4"/>
      <c r="O6" s="3">
        <v>0</v>
      </c>
      <c r="Q6" s="3">
        <v>0</v>
      </c>
    </row>
    <row r="7" spans="1:18" hidden="1" x14ac:dyDescent="0.25">
      <c r="A7" s="1"/>
      <c r="B7" s="1"/>
      <c r="C7" s="1"/>
      <c r="D7" s="1"/>
      <c r="E7" s="1"/>
      <c r="F7" s="1" t="s">
        <v>5</v>
      </c>
      <c r="G7" s="1"/>
      <c r="I7" s="3">
        <v>0</v>
      </c>
      <c r="J7" s="4"/>
      <c r="K7" s="3">
        <v>0</v>
      </c>
      <c r="L7" s="4"/>
      <c r="M7" s="3">
        <v>0</v>
      </c>
      <c r="N7" s="4"/>
      <c r="O7" s="3">
        <v>0</v>
      </c>
      <c r="Q7" s="3">
        <v>0</v>
      </c>
    </row>
    <row r="8" spans="1:18" ht="15.75" hidden="1" thickBot="1" x14ac:dyDescent="0.3">
      <c r="A8" s="1"/>
      <c r="B8" s="1"/>
      <c r="C8" s="1"/>
      <c r="D8" s="1"/>
      <c r="E8" s="1"/>
      <c r="F8" s="1" t="s">
        <v>6</v>
      </c>
      <c r="G8" s="1"/>
      <c r="I8" s="5">
        <v>0</v>
      </c>
      <c r="J8" s="4"/>
      <c r="K8" s="5">
        <v>0</v>
      </c>
      <c r="L8" s="4"/>
      <c r="M8" s="5">
        <v>0</v>
      </c>
      <c r="N8" s="4"/>
      <c r="O8" s="5">
        <v>0</v>
      </c>
      <c r="Q8" s="5">
        <v>0</v>
      </c>
    </row>
    <row r="9" spans="1:18" hidden="1" x14ac:dyDescent="0.25">
      <c r="A9" s="1"/>
      <c r="B9" s="1"/>
      <c r="C9" s="1"/>
      <c r="D9" s="1"/>
      <c r="E9" s="1" t="s">
        <v>7</v>
      </c>
      <c r="F9" s="1"/>
      <c r="G9" s="1"/>
      <c r="I9" s="3">
        <f>ROUND(SUM(I5:I8),5)</f>
        <v>0</v>
      </c>
      <c r="J9" s="4"/>
      <c r="K9" s="3">
        <f>ROUND(SUM(K5:K8),5)</f>
        <v>0</v>
      </c>
      <c r="L9" s="4"/>
      <c r="M9" s="3">
        <f>ROUND(SUM(M5:M8),5)</f>
        <v>0</v>
      </c>
      <c r="N9" s="4"/>
      <c r="O9" s="3">
        <f>ROUND(SUM(O5:O8),5)</f>
        <v>0</v>
      </c>
      <c r="Q9" s="3">
        <f>ROUND(SUM(Q5:Q8),5)</f>
        <v>0</v>
      </c>
    </row>
    <row r="10" spans="1:18" hidden="1" x14ac:dyDescent="0.25">
      <c r="A10" s="1"/>
      <c r="B10" s="1"/>
      <c r="C10" s="1"/>
      <c r="D10" s="1"/>
      <c r="E10" s="1" t="s">
        <v>8</v>
      </c>
      <c r="F10" s="1"/>
      <c r="G10" s="1"/>
      <c r="I10" s="3">
        <v>0</v>
      </c>
      <c r="J10" s="4"/>
      <c r="K10" s="3">
        <v>0</v>
      </c>
      <c r="L10" s="4"/>
      <c r="M10" s="3">
        <v>0</v>
      </c>
      <c r="N10" s="4"/>
      <c r="O10" s="3">
        <v>0</v>
      </c>
      <c r="Q10" s="3">
        <v>0</v>
      </c>
    </row>
    <row r="11" spans="1:18" hidden="1" x14ac:dyDescent="0.25">
      <c r="A11" s="1"/>
      <c r="B11" s="1"/>
      <c r="C11" s="1"/>
      <c r="D11" s="1"/>
      <c r="E11" s="1" t="s">
        <v>9</v>
      </c>
      <c r="F11" s="1"/>
      <c r="G11" s="1"/>
      <c r="I11" s="3"/>
      <c r="J11" s="4"/>
      <c r="K11" s="3"/>
      <c r="L11" s="4"/>
      <c r="M11" s="3"/>
      <c r="N11" s="4"/>
      <c r="O11" s="3"/>
      <c r="Q11" s="3"/>
    </row>
    <row r="12" spans="1:18" hidden="1" x14ac:dyDescent="0.25">
      <c r="A12" s="1"/>
      <c r="B12" s="1"/>
      <c r="C12" s="1"/>
      <c r="D12" s="1"/>
      <c r="E12" s="1"/>
      <c r="F12" s="1" t="s">
        <v>10</v>
      </c>
      <c r="G12" s="1"/>
      <c r="I12" s="3">
        <v>0</v>
      </c>
      <c r="J12" s="4"/>
      <c r="K12" s="3">
        <v>0</v>
      </c>
      <c r="L12" s="4"/>
      <c r="M12" s="3">
        <v>0</v>
      </c>
      <c r="N12" s="4"/>
      <c r="O12" s="3">
        <v>0</v>
      </c>
      <c r="Q12" s="3">
        <v>0</v>
      </c>
    </row>
    <row r="13" spans="1:18" ht="15.75" hidden="1" thickBot="1" x14ac:dyDescent="0.3">
      <c r="A13" s="1"/>
      <c r="B13" s="1"/>
      <c r="C13" s="1"/>
      <c r="D13" s="1"/>
      <c r="E13" s="1"/>
      <c r="F13" s="1" t="s">
        <v>11</v>
      </c>
      <c r="G13" s="1"/>
      <c r="I13" s="5">
        <v>0</v>
      </c>
      <c r="J13" s="4"/>
      <c r="K13" s="5">
        <v>0</v>
      </c>
      <c r="L13" s="4"/>
      <c r="M13" s="5">
        <v>0</v>
      </c>
      <c r="N13" s="4"/>
      <c r="O13" s="5">
        <v>0</v>
      </c>
      <c r="Q13" s="5">
        <v>0</v>
      </c>
    </row>
    <row r="14" spans="1:18" hidden="1" x14ac:dyDescent="0.25">
      <c r="A14" s="1"/>
      <c r="B14" s="1"/>
      <c r="C14" s="1"/>
      <c r="D14" s="1"/>
      <c r="E14" s="1" t="s">
        <v>12</v>
      </c>
      <c r="F14" s="1"/>
      <c r="G14" s="1"/>
      <c r="I14" s="3">
        <f>ROUND(SUM(I11:I13),5)</f>
        <v>0</v>
      </c>
      <c r="J14" s="4"/>
      <c r="K14" s="3">
        <f>ROUND(SUM(K11:K13),5)</f>
        <v>0</v>
      </c>
      <c r="L14" s="4"/>
      <c r="M14" s="3">
        <f>ROUND(SUM(M11:M13),5)</f>
        <v>0</v>
      </c>
      <c r="N14" s="4"/>
      <c r="O14" s="3">
        <f>ROUND(SUM(O11:O13),5)</f>
        <v>0</v>
      </c>
      <c r="Q14" s="3">
        <f>ROUND(SUM(Q11:Q13),5)</f>
        <v>0</v>
      </c>
    </row>
    <row r="15" spans="1:18" hidden="1" x14ac:dyDescent="0.25">
      <c r="A15" s="1"/>
      <c r="B15" s="1"/>
      <c r="C15" s="1"/>
      <c r="D15" s="1"/>
      <c r="E15" s="1" t="s">
        <v>13</v>
      </c>
      <c r="F15" s="1"/>
      <c r="G15" s="1"/>
      <c r="I15" s="3">
        <v>0</v>
      </c>
      <c r="J15" s="4"/>
      <c r="K15" s="3">
        <v>0</v>
      </c>
      <c r="L15" s="4"/>
      <c r="M15" s="3">
        <v>0</v>
      </c>
      <c r="N15" s="4"/>
      <c r="O15" s="3">
        <v>0</v>
      </c>
      <c r="Q15" s="3">
        <v>0</v>
      </c>
    </row>
    <row r="16" spans="1:18" hidden="1" x14ac:dyDescent="0.25">
      <c r="A16" s="1"/>
      <c r="B16" s="1"/>
      <c r="C16" s="1"/>
      <c r="D16" s="1"/>
      <c r="E16" s="1" t="s">
        <v>14</v>
      </c>
      <c r="F16" s="1"/>
      <c r="G16" s="1"/>
      <c r="I16" s="3">
        <v>0</v>
      </c>
      <c r="J16" s="4"/>
      <c r="K16" s="3">
        <v>0</v>
      </c>
      <c r="L16" s="4"/>
      <c r="M16" s="3">
        <v>0</v>
      </c>
      <c r="N16" s="4"/>
      <c r="O16" s="3">
        <v>0</v>
      </c>
      <c r="Q16" s="3">
        <v>0</v>
      </c>
    </row>
    <row r="17" spans="1:18" hidden="1" x14ac:dyDescent="0.25">
      <c r="A17" s="1"/>
      <c r="B17" s="1"/>
      <c r="C17" s="1"/>
      <c r="D17" s="1"/>
      <c r="E17" s="1" t="s">
        <v>15</v>
      </c>
      <c r="F17" s="1"/>
      <c r="G17" s="1"/>
      <c r="I17" s="3">
        <v>0</v>
      </c>
      <c r="J17" s="4"/>
      <c r="K17" s="3">
        <v>0</v>
      </c>
      <c r="L17" s="4"/>
      <c r="M17" s="3">
        <v>0</v>
      </c>
      <c r="N17" s="4"/>
      <c r="O17" s="3">
        <v>0</v>
      </c>
      <c r="Q17" s="3">
        <v>0</v>
      </c>
    </row>
    <row r="18" spans="1:18" hidden="1" x14ac:dyDescent="0.25">
      <c r="A18" s="1"/>
      <c r="B18" s="1"/>
      <c r="C18" s="1"/>
      <c r="D18" s="1"/>
      <c r="E18" s="1" t="s">
        <v>16</v>
      </c>
      <c r="F18" s="1"/>
      <c r="G18" s="1"/>
      <c r="I18" s="3">
        <v>0</v>
      </c>
      <c r="J18" s="4"/>
      <c r="K18" s="3">
        <v>0</v>
      </c>
      <c r="L18" s="4"/>
      <c r="M18" s="3">
        <v>0</v>
      </c>
      <c r="N18" s="4"/>
      <c r="O18" s="3">
        <v>0</v>
      </c>
      <c r="Q18" s="3">
        <v>0</v>
      </c>
    </row>
    <row r="19" spans="1:18" hidden="1" x14ac:dyDescent="0.25">
      <c r="A19" s="1"/>
      <c r="B19" s="1"/>
      <c r="C19" s="1"/>
      <c r="D19" s="1"/>
      <c r="E19" s="1" t="s">
        <v>17</v>
      </c>
      <c r="F19" s="1"/>
      <c r="G19" s="1"/>
      <c r="I19" s="3">
        <v>0</v>
      </c>
      <c r="J19" s="4"/>
      <c r="K19" s="3">
        <v>0</v>
      </c>
      <c r="L19" s="4"/>
      <c r="M19" s="3">
        <v>0</v>
      </c>
      <c r="N19" s="4"/>
      <c r="O19" s="3">
        <v>0</v>
      </c>
      <c r="Q19" s="3">
        <v>0</v>
      </c>
    </row>
    <row r="20" spans="1:18" hidden="1" x14ac:dyDescent="0.25">
      <c r="A20" s="1"/>
      <c r="B20" s="1"/>
      <c r="C20" s="1"/>
      <c r="D20" s="1"/>
      <c r="E20" s="1" t="s">
        <v>18</v>
      </c>
      <c r="F20" s="1"/>
      <c r="G20" s="1"/>
      <c r="I20" s="3">
        <v>0</v>
      </c>
      <c r="J20" s="4"/>
      <c r="K20" s="3">
        <v>0</v>
      </c>
      <c r="L20" s="4"/>
      <c r="M20" s="3">
        <v>0</v>
      </c>
      <c r="N20" s="4"/>
      <c r="O20" s="3">
        <v>0</v>
      </c>
      <c r="Q20" s="3">
        <v>0</v>
      </c>
    </row>
    <row r="21" spans="1:18" hidden="1" x14ac:dyDescent="0.25">
      <c r="A21" s="1"/>
      <c r="B21" s="1"/>
      <c r="C21" s="1"/>
      <c r="D21" s="1"/>
      <c r="E21" s="1" t="s">
        <v>19</v>
      </c>
      <c r="F21" s="1"/>
      <c r="G21" s="1"/>
      <c r="I21" s="3">
        <v>0</v>
      </c>
      <c r="J21" s="4"/>
      <c r="K21" s="3">
        <v>0</v>
      </c>
      <c r="L21" s="4"/>
      <c r="M21" s="3">
        <v>0</v>
      </c>
      <c r="N21" s="4"/>
      <c r="O21" s="3">
        <v>0</v>
      </c>
      <c r="Q21" s="3">
        <v>0</v>
      </c>
    </row>
    <row r="22" spans="1:18" hidden="1" x14ac:dyDescent="0.25">
      <c r="A22" s="1"/>
      <c r="B22" s="1"/>
      <c r="C22" s="1"/>
      <c r="D22" s="1"/>
      <c r="E22" s="1" t="s">
        <v>20</v>
      </c>
      <c r="F22" s="1"/>
      <c r="G22" s="1"/>
      <c r="I22" s="3">
        <v>0</v>
      </c>
      <c r="J22" s="4"/>
      <c r="K22" s="3">
        <v>0</v>
      </c>
      <c r="L22" s="4"/>
      <c r="M22" s="3">
        <v>0</v>
      </c>
      <c r="N22" s="4"/>
      <c r="O22" s="3">
        <v>0</v>
      </c>
      <c r="Q22" s="3">
        <v>0</v>
      </c>
    </row>
    <row r="23" spans="1:18" hidden="1" x14ac:dyDescent="0.25">
      <c r="A23" s="1"/>
      <c r="B23" s="1"/>
      <c r="C23" s="1"/>
      <c r="D23" s="1"/>
      <c r="E23" s="1" t="s">
        <v>21</v>
      </c>
      <c r="F23" s="1"/>
      <c r="G23" s="1"/>
      <c r="I23" s="3"/>
      <c r="J23" s="4"/>
      <c r="K23" s="3"/>
      <c r="L23" s="4"/>
      <c r="M23" s="3"/>
      <c r="N23" s="4"/>
      <c r="O23" s="3"/>
      <c r="Q23" s="3"/>
    </row>
    <row r="24" spans="1:18" x14ac:dyDescent="0.25">
      <c r="A24" s="1"/>
      <c r="B24" s="1"/>
      <c r="C24" s="1"/>
      <c r="D24" s="1"/>
      <c r="E24" s="1"/>
      <c r="F24" s="32" t="s">
        <v>222</v>
      </c>
      <c r="G24" s="32"/>
      <c r="H24" s="33"/>
      <c r="I24" s="34">
        <v>0</v>
      </c>
      <c r="J24" s="35"/>
      <c r="K24" s="34">
        <v>0</v>
      </c>
      <c r="L24" s="35"/>
      <c r="M24" s="34">
        <v>0</v>
      </c>
      <c r="N24" s="35"/>
      <c r="O24" s="34">
        <v>0</v>
      </c>
      <c r="P24" s="33"/>
      <c r="Q24" s="34">
        <v>0</v>
      </c>
    </row>
    <row r="25" spans="1:18" x14ac:dyDescent="0.25">
      <c r="A25" s="1"/>
      <c r="B25" s="1"/>
      <c r="C25" s="1"/>
      <c r="D25" s="1"/>
      <c r="E25" s="1"/>
      <c r="F25" s="1" t="s">
        <v>22</v>
      </c>
      <c r="G25" s="1"/>
      <c r="I25" s="3">
        <v>7462</v>
      </c>
      <c r="J25" s="4"/>
      <c r="K25" s="3">
        <v>7801</v>
      </c>
      <c r="L25" s="4"/>
      <c r="M25" s="3">
        <v>13152</v>
      </c>
      <c r="N25" s="4"/>
      <c r="O25" s="36">
        <v>16747</v>
      </c>
      <c r="Q25" s="3">
        <v>17500</v>
      </c>
    </row>
    <row r="26" spans="1:18" x14ac:dyDescent="0.25">
      <c r="A26" s="1"/>
      <c r="B26" s="1"/>
      <c r="C26" s="1"/>
      <c r="D26" s="1"/>
      <c r="E26" s="1"/>
      <c r="F26" s="1" t="s">
        <v>23</v>
      </c>
      <c r="G26" s="1"/>
      <c r="I26" s="3">
        <v>0</v>
      </c>
      <c r="J26" s="4"/>
      <c r="K26" s="3">
        <v>13118</v>
      </c>
      <c r="L26" s="4"/>
      <c r="M26" s="3">
        <v>20457</v>
      </c>
      <c r="N26" s="4"/>
      <c r="O26" s="3">
        <v>31996</v>
      </c>
      <c r="Q26" s="3">
        <v>31000</v>
      </c>
    </row>
    <row r="27" spans="1:18" x14ac:dyDescent="0.25">
      <c r="A27" s="1"/>
      <c r="B27" s="1"/>
      <c r="C27" s="1"/>
      <c r="D27" s="1"/>
      <c r="E27" s="1"/>
      <c r="F27" s="1" t="s">
        <v>24</v>
      </c>
      <c r="G27" s="1"/>
      <c r="I27" s="3">
        <v>0</v>
      </c>
      <c r="J27" s="4"/>
      <c r="K27" s="3">
        <v>9753.24</v>
      </c>
      <c r="L27" s="4"/>
      <c r="M27" s="3">
        <v>6266.29</v>
      </c>
      <c r="N27" s="4"/>
      <c r="O27" s="36">
        <v>9423</v>
      </c>
      <c r="Q27" s="3">
        <v>12500</v>
      </c>
    </row>
    <row r="28" spans="1:18" x14ac:dyDescent="0.25">
      <c r="A28" s="1"/>
      <c r="B28" s="1"/>
      <c r="C28" s="1"/>
      <c r="D28" s="1"/>
      <c r="E28" s="1"/>
      <c r="F28" s="1" t="s">
        <v>25</v>
      </c>
      <c r="G28" s="1"/>
      <c r="I28" s="3">
        <v>24655</v>
      </c>
      <c r="J28" s="4"/>
      <c r="K28" s="3">
        <v>32704</v>
      </c>
      <c r="L28" s="4"/>
      <c r="M28" s="3">
        <v>40895</v>
      </c>
      <c r="N28" s="4"/>
      <c r="O28" s="36">
        <f>29744+1838</f>
        <v>31582</v>
      </c>
      <c r="Q28" s="3">
        <v>28500</v>
      </c>
      <c r="R28" t="s">
        <v>262</v>
      </c>
    </row>
    <row r="29" spans="1:18" x14ac:dyDescent="0.25">
      <c r="A29" s="1"/>
      <c r="B29" s="1"/>
      <c r="C29" s="1"/>
      <c r="D29" s="1"/>
      <c r="E29" s="1"/>
      <c r="F29" s="1" t="s">
        <v>26</v>
      </c>
      <c r="G29" s="1"/>
      <c r="I29" s="3">
        <v>2555</v>
      </c>
      <c r="J29" s="4"/>
      <c r="K29" s="3">
        <v>2050</v>
      </c>
      <c r="L29" s="4"/>
      <c r="M29" s="3">
        <v>2300</v>
      </c>
      <c r="N29" s="4"/>
      <c r="O29" s="36">
        <v>2000</v>
      </c>
      <c r="Q29" s="3">
        <v>2000</v>
      </c>
      <c r="R29" t="s">
        <v>210</v>
      </c>
    </row>
    <row r="30" spans="1:18" ht="15.75" thickBot="1" x14ac:dyDescent="0.3">
      <c r="A30" s="1"/>
      <c r="B30" s="1"/>
      <c r="C30" s="1"/>
      <c r="D30" s="1"/>
      <c r="E30" s="1"/>
      <c r="F30" s="16" t="s">
        <v>224</v>
      </c>
      <c r="G30" s="16"/>
      <c r="H30" s="17"/>
      <c r="I30" s="20">
        <v>0</v>
      </c>
      <c r="J30" s="19"/>
      <c r="K30" s="20">
        <v>0</v>
      </c>
      <c r="L30" s="19"/>
      <c r="M30" s="20">
        <v>0</v>
      </c>
      <c r="N30" s="19"/>
      <c r="O30" s="20">
        <v>0</v>
      </c>
      <c r="P30" s="17"/>
      <c r="Q30" s="20">
        <v>2550</v>
      </c>
      <c r="R30" s="17" t="s">
        <v>255</v>
      </c>
    </row>
    <row r="31" spans="1:18" x14ac:dyDescent="0.25">
      <c r="A31" s="1"/>
      <c r="B31" s="1"/>
      <c r="C31" s="1"/>
      <c r="D31" s="1"/>
      <c r="E31" s="1" t="s">
        <v>27</v>
      </c>
      <c r="F31" s="1"/>
      <c r="G31" s="1"/>
      <c r="I31" s="3">
        <f>ROUND(SUM(I23:I30),5)</f>
        <v>34672</v>
      </c>
      <c r="J31" s="4"/>
      <c r="K31" s="3">
        <f>ROUND(SUM(K23:K30),5)</f>
        <v>65426.239999999998</v>
      </c>
      <c r="L31" s="4"/>
      <c r="M31" s="3">
        <f>ROUND(SUM(M23:M30),5)</f>
        <v>83070.289999999994</v>
      </c>
      <c r="N31" s="4"/>
      <c r="O31" s="3">
        <f>ROUND(SUM(O23:O30),5)</f>
        <v>91748</v>
      </c>
      <c r="Q31" s="3">
        <f>ROUND(SUM(Q23:Q30),5)</f>
        <v>94050</v>
      </c>
    </row>
    <row r="32" spans="1:18" x14ac:dyDescent="0.25">
      <c r="A32" s="1"/>
      <c r="B32" s="1"/>
      <c r="C32" s="1"/>
      <c r="D32" s="1"/>
      <c r="E32" s="1" t="s">
        <v>28</v>
      </c>
      <c r="F32" s="1"/>
      <c r="G32" s="1"/>
      <c r="I32" s="3"/>
      <c r="J32" s="4"/>
      <c r="K32" s="3"/>
      <c r="L32" s="4"/>
      <c r="M32" s="3"/>
      <c r="N32" s="4"/>
      <c r="O32" s="3"/>
      <c r="Q32" s="3"/>
    </row>
    <row r="33" spans="1:18" x14ac:dyDescent="0.25">
      <c r="A33" s="1"/>
      <c r="B33" s="1"/>
      <c r="C33" s="1"/>
      <c r="D33" s="1"/>
      <c r="E33" s="1"/>
      <c r="F33" s="1" t="s">
        <v>29</v>
      </c>
      <c r="G33" s="1"/>
      <c r="I33" s="3">
        <v>0</v>
      </c>
      <c r="J33" s="4"/>
      <c r="K33" s="3">
        <v>0</v>
      </c>
      <c r="L33" s="4"/>
      <c r="M33" s="3">
        <v>0</v>
      </c>
      <c r="N33" s="4"/>
      <c r="O33" s="3">
        <v>0</v>
      </c>
      <c r="Q33" s="3">
        <v>0</v>
      </c>
    </row>
    <row r="34" spans="1:18" x14ac:dyDescent="0.25">
      <c r="A34" s="1"/>
      <c r="B34" s="1"/>
      <c r="C34" s="1"/>
      <c r="D34" s="1"/>
      <c r="E34" s="1"/>
      <c r="F34" s="1" t="s">
        <v>30</v>
      </c>
      <c r="G34" s="1"/>
      <c r="I34" s="3">
        <v>84</v>
      </c>
      <c r="J34" s="4"/>
      <c r="K34" s="3">
        <v>153</v>
      </c>
      <c r="L34" s="4"/>
      <c r="M34" s="3">
        <v>0</v>
      </c>
      <c r="N34" s="4"/>
      <c r="O34" s="3">
        <v>0</v>
      </c>
      <c r="Q34" s="3">
        <v>0</v>
      </c>
    </row>
    <row r="35" spans="1:18" x14ac:dyDescent="0.25">
      <c r="A35" s="1"/>
      <c r="B35" s="1"/>
      <c r="C35" s="1"/>
      <c r="D35" s="1"/>
      <c r="E35" s="1"/>
      <c r="F35" s="16" t="s">
        <v>212</v>
      </c>
      <c r="G35" s="16"/>
      <c r="H35" s="17"/>
      <c r="I35" s="18">
        <v>0</v>
      </c>
      <c r="J35" s="19"/>
      <c r="K35" s="18">
        <v>0</v>
      </c>
      <c r="L35" s="19"/>
      <c r="M35" s="18">
        <v>0</v>
      </c>
      <c r="N35" s="19"/>
      <c r="O35" s="18">
        <v>0</v>
      </c>
      <c r="P35" s="17"/>
      <c r="Q35" s="18">
        <v>7500</v>
      </c>
      <c r="R35" s="18"/>
    </row>
    <row r="36" spans="1:18" ht="15.75" thickBot="1" x14ac:dyDescent="0.3">
      <c r="A36" s="1"/>
      <c r="B36" s="1"/>
      <c r="C36" s="1"/>
      <c r="D36" s="1"/>
      <c r="E36" s="1"/>
      <c r="F36" s="1" t="s">
        <v>31</v>
      </c>
      <c r="G36" s="1"/>
      <c r="I36" s="5">
        <v>82347</v>
      </c>
      <c r="J36" s="4"/>
      <c r="K36" s="5">
        <v>875</v>
      </c>
      <c r="L36" s="4"/>
      <c r="M36" s="5">
        <v>0</v>
      </c>
      <c r="N36" s="4"/>
      <c r="O36" s="5">
        <v>0</v>
      </c>
      <c r="Q36" s="5">
        <v>0</v>
      </c>
    </row>
    <row r="37" spans="1:18" x14ac:dyDescent="0.25">
      <c r="A37" s="1"/>
      <c r="B37" s="1"/>
      <c r="C37" s="1"/>
      <c r="D37" s="1"/>
      <c r="E37" s="1" t="s">
        <v>32</v>
      </c>
      <c r="F37" s="1"/>
      <c r="G37" s="1"/>
      <c r="I37" s="3">
        <f>ROUND(SUM(I32:I36),5)</f>
        <v>82431</v>
      </c>
      <c r="J37" s="4"/>
      <c r="K37" s="3">
        <f>ROUND(SUM(K32:K36),5)</f>
        <v>1028</v>
      </c>
      <c r="L37" s="4"/>
      <c r="M37" s="3">
        <f>ROUND(SUM(M32:M36),5)</f>
        <v>0</v>
      </c>
      <c r="N37" s="4"/>
      <c r="O37" s="3">
        <f>ROUND(SUM(O32:O36),5)</f>
        <v>0</v>
      </c>
      <c r="Q37" s="3">
        <f>ROUND(SUM(Q32:Q36),5)</f>
        <v>7500</v>
      </c>
    </row>
    <row r="38" spans="1:18" x14ac:dyDescent="0.25">
      <c r="A38" s="1"/>
      <c r="B38" s="1"/>
      <c r="C38" s="1"/>
      <c r="D38" s="1"/>
      <c r="E38" s="1" t="s">
        <v>33</v>
      </c>
      <c r="F38" s="1"/>
      <c r="G38" s="1"/>
      <c r="I38" s="3"/>
      <c r="J38" s="4"/>
      <c r="K38" s="3"/>
      <c r="L38" s="4"/>
      <c r="M38" s="3"/>
      <c r="N38" s="4"/>
      <c r="O38" s="3"/>
      <c r="Q38" s="3"/>
    </row>
    <row r="39" spans="1:18" x14ac:dyDescent="0.25">
      <c r="A39" s="1"/>
      <c r="B39" s="1"/>
      <c r="C39" s="1"/>
      <c r="D39" s="1"/>
      <c r="E39" s="1"/>
      <c r="F39" s="1" t="s">
        <v>34</v>
      </c>
      <c r="G39" s="1"/>
      <c r="I39" s="13">
        <v>3675</v>
      </c>
      <c r="J39" s="4"/>
      <c r="K39" s="3">
        <v>2135</v>
      </c>
      <c r="L39" s="4"/>
      <c r="M39" s="3">
        <v>2310</v>
      </c>
      <c r="N39" s="4"/>
      <c r="O39" s="3">
        <v>2360</v>
      </c>
      <c r="Q39" s="3">
        <v>2300</v>
      </c>
    </row>
    <row r="40" spans="1:18" x14ac:dyDescent="0.25">
      <c r="A40" s="1"/>
      <c r="B40" s="1"/>
      <c r="C40" s="1"/>
      <c r="D40" s="1"/>
      <c r="E40" s="1"/>
      <c r="F40" s="1" t="s">
        <v>35</v>
      </c>
      <c r="G40" s="1"/>
      <c r="I40" s="13">
        <v>6090</v>
      </c>
      <c r="J40" s="4"/>
      <c r="K40" s="3">
        <v>4506</v>
      </c>
      <c r="L40" s="4"/>
      <c r="M40" s="3">
        <v>3675</v>
      </c>
      <c r="N40" s="4"/>
      <c r="O40" s="3">
        <v>2988</v>
      </c>
      <c r="Q40" s="3">
        <v>2750</v>
      </c>
    </row>
    <row r="41" spans="1:18" x14ac:dyDescent="0.25">
      <c r="A41" s="1"/>
      <c r="B41" s="1"/>
      <c r="C41" s="1"/>
      <c r="D41" s="1"/>
      <c r="E41" s="1"/>
      <c r="F41" s="1" t="s">
        <v>36</v>
      </c>
      <c r="G41" s="1"/>
      <c r="I41" s="13">
        <v>0</v>
      </c>
      <c r="J41" s="4"/>
      <c r="K41" s="3">
        <v>2924</v>
      </c>
      <c r="L41" s="4"/>
      <c r="M41" s="3">
        <v>0</v>
      </c>
      <c r="N41" s="4"/>
      <c r="O41" s="3">
        <v>0</v>
      </c>
      <c r="Q41" s="3">
        <v>0</v>
      </c>
    </row>
    <row r="42" spans="1:18" x14ac:dyDescent="0.25">
      <c r="A42" s="1"/>
      <c r="B42" s="1"/>
      <c r="C42" s="1"/>
      <c r="D42" s="1"/>
      <c r="E42" s="1"/>
      <c r="F42" s="1" t="s">
        <v>37</v>
      </c>
      <c r="G42" s="1"/>
      <c r="I42" s="13">
        <v>20309</v>
      </c>
      <c r="J42" s="4"/>
      <c r="K42" s="3">
        <v>886</v>
      </c>
      <c r="L42" s="4"/>
      <c r="M42" s="3">
        <v>1631</v>
      </c>
      <c r="N42" s="4"/>
      <c r="O42" s="3">
        <v>2149</v>
      </c>
      <c r="Q42" s="3">
        <v>2000</v>
      </c>
      <c r="R42" t="s">
        <v>256</v>
      </c>
    </row>
    <row r="43" spans="1:18" x14ac:dyDescent="0.25">
      <c r="A43" s="1"/>
      <c r="B43" s="1"/>
      <c r="C43" s="1"/>
      <c r="D43" s="1"/>
      <c r="E43" s="1"/>
      <c r="F43" s="1" t="s">
        <v>38</v>
      </c>
      <c r="G43" s="1"/>
      <c r="I43" s="13">
        <v>750</v>
      </c>
      <c r="J43" s="4"/>
      <c r="K43" s="3">
        <v>198</v>
      </c>
      <c r="L43" s="4"/>
      <c r="M43" s="3">
        <v>180</v>
      </c>
      <c r="N43" s="4"/>
      <c r="O43" s="3">
        <v>216</v>
      </c>
      <c r="Q43" s="3">
        <v>275</v>
      </c>
    </row>
    <row r="44" spans="1:18" x14ac:dyDescent="0.25">
      <c r="A44" s="1"/>
      <c r="B44" s="1"/>
      <c r="C44" s="1"/>
      <c r="D44" s="1"/>
      <c r="E44" s="1"/>
      <c r="F44" s="1" t="s">
        <v>39</v>
      </c>
      <c r="G44" s="1"/>
      <c r="I44" s="13">
        <v>80499.600000000006</v>
      </c>
      <c r="J44" s="4"/>
      <c r="K44" s="3">
        <v>6004.7</v>
      </c>
      <c r="L44" s="4"/>
      <c r="M44" s="3">
        <v>7784</v>
      </c>
      <c r="N44" s="4"/>
      <c r="O44" s="3">
        <v>7252</v>
      </c>
      <c r="Q44" s="3">
        <v>7000</v>
      </c>
      <c r="R44" t="s">
        <v>257</v>
      </c>
    </row>
    <row r="45" spans="1:18" x14ac:dyDescent="0.25">
      <c r="A45" s="1"/>
      <c r="B45" s="1"/>
      <c r="C45" s="1"/>
      <c r="D45" s="1"/>
      <c r="E45" s="1"/>
      <c r="F45" s="1" t="s">
        <v>40</v>
      </c>
      <c r="G45" s="1"/>
      <c r="I45" s="13">
        <v>3768</v>
      </c>
      <c r="J45" s="4"/>
      <c r="K45" s="3">
        <v>369</v>
      </c>
      <c r="L45" s="4"/>
      <c r="M45" s="3">
        <v>189</v>
      </c>
      <c r="N45" s="4"/>
      <c r="O45" s="3">
        <v>0</v>
      </c>
      <c r="Q45" s="3">
        <v>100</v>
      </c>
    </row>
    <row r="46" spans="1:18" x14ac:dyDescent="0.25">
      <c r="A46" s="1"/>
      <c r="B46" s="1"/>
      <c r="C46" s="1"/>
      <c r="D46" s="1"/>
      <c r="E46" s="1"/>
      <c r="F46" s="1" t="s">
        <v>41</v>
      </c>
      <c r="G46" s="1"/>
      <c r="I46" s="13">
        <v>140</v>
      </c>
      <c r="J46" s="4"/>
      <c r="K46" s="3">
        <v>50</v>
      </c>
      <c r="L46" s="4"/>
      <c r="M46" s="3">
        <v>20</v>
      </c>
      <c r="N46" s="4"/>
      <c r="O46" s="3">
        <v>0</v>
      </c>
      <c r="Q46" s="3">
        <v>0</v>
      </c>
      <c r="R46" t="s">
        <v>221</v>
      </c>
    </row>
    <row r="47" spans="1:18" x14ac:dyDescent="0.25">
      <c r="A47" s="1"/>
      <c r="B47" s="1"/>
      <c r="C47" s="1"/>
      <c r="D47" s="1"/>
      <c r="E47" s="1"/>
      <c r="F47" s="1" t="s">
        <v>42</v>
      </c>
      <c r="G47" s="1"/>
      <c r="I47" s="13">
        <v>0</v>
      </c>
      <c r="J47" s="4"/>
      <c r="K47" s="3">
        <v>0</v>
      </c>
      <c r="L47" s="4"/>
      <c r="M47" s="3">
        <v>525</v>
      </c>
      <c r="N47" s="4"/>
      <c r="O47" s="3">
        <v>14</v>
      </c>
      <c r="Q47" s="3">
        <v>0</v>
      </c>
    </row>
    <row r="48" spans="1:18" ht="15.75" thickBot="1" x14ac:dyDescent="0.3">
      <c r="A48" s="1"/>
      <c r="B48" s="1"/>
      <c r="C48" s="1"/>
      <c r="D48" s="1"/>
      <c r="E48" s="1"/>
      <c r="F48" s="1" t="s">
        <v>43</v>
      </c>
      <c r="G48" s="1"/>
      <c r="I48" s="14">
        <v>0</v>
      </c>
      <c r="J48" s="4"/>
      <c r="K48" s="5">
        <v>0</v>
      </c>
      <c r="L48" s="4"/>
      <c r="M48" s="5">
        <v>0</v>
      </c>
      <c r="N48" s="4"/>
      <c r="O48" s="5">
        <v>0</v>
      </c>
      <c r="Q48" s="5">
        <v>0</v>
      </c>
    </row>
    <row r="49" spans="1:18" x14ac:dyDescent="0.25">
      <c r="A49" s="1"/>
      <c r="B49" s="1"/>
      <c r="C49" s="1"/>
      <c r="D49" s="1"/>
      <c r="E49" s="1" t="s">
        <v>44</v>
      </c>
      <c r="F49" s="1"/>
      <c r="G49" s="1"/>
      <c r="I49" s="3">
        <f>ROUND(SUM(I38:I48),5)</f>
        <v>115231.6</v>
      </c>
      <c r="J49" s="4"/>
      <c r="K49" s="3">
        <f>ROUND(SUM(K38:K48),5)</f>
        <v>17072.7</v>
      </c>
      <c r="L49" s="4"/>
      <c r="M49" s="3">
        <f>ROUND(SUM(M38:M48),5)</f>
        <v>16314</v>
      </c>
      <c r="N49" s="4"/>
      <c r="O49" s="3">
        <f>ROUND(SUM(O38:O48),5)</f>
        <v>14979</v>
      </c>
      <c r="Q49" s="3">
        <f>ROUND(SUM(Q38:Q48),5)</f>
        <v>14425</v>
      </c>
    </row>
    <row r="50" spans="1:18" x14ac:dyDescent="0.25">
      <c r="A50" s="1"/>
      <c r="B50" s="1"/>
      <c r="C50" s="1"/>
      <c r="D50" s="1"/>
      <c r="E50" s="1" t="s">
        <v>45</v>
      </c>
      <c r="F50" s="1"/>
      <c r="G50" s="1"/>
      <c r="I50" s="3"/>
      <c r="J50" s="4"/>
      <c r="K50" s="3"/>
      <c r="L50" s="4"/>
      <c r="M50" s="3"/>
      <c r="N50" s="4"/>
      <c r="O50" s="3"/>
      <c r="Q50" s="3"/>
    </row>
    <row r="51" spans="1:18" hidden="1" x14ac:dyDescent="0.25">
      <c r="A51" s="1"/>
      <c r="B51" s="1"/>
      <c r="C51" s="1"/>
      <c r="D51" s="1"/>
      <c r="E51" s="1"/>
      <c r="F51" s="1" t="s">
        <v>46</v>
      </c>
      <c r="G51" s="1"/>
      <c r="I51" s="3">
        <v>0</v>
      </c>
      <c r="J51" s="4"/>
      <c r="K51" s="3">
        <v>0</v>
      </c>
      <c r="L51" s="4"/>
      <c r="M51" s="3">
        <v>0</v>
      </c>
      <c r="N51" s="4"/>
      <c r="O51" s="3">
        <v>0</v>
      </c>
      <c r="Q51" s="3">
        <v>0</v>
      </c>
    </row>
    <row r="52" spans="1:18" hidden="1" x14ac:dyDescent="0.25">
      <c r="A52" s="1"/>
      <c r="B52" s="1"/>
      <c r="C52" s="1"/>
      <c r="D52" s="1"/>
      <c r="E52" s="1"/>
      <c r="F52" s="1" t="s">
        <v>47</v>
      </c>
      <c r="G52" s="1"/>
      <c r="I52" s="3">
        <v>0</v>
      </c>
      <c r="J52" s="4"/>
      <c r="K52" s="3">
        <v>0</v>
      </c>
      <c r="L52" s="4"/>
      <c r="M52" s="3">
        <v>0</v>
      </c>
      <c r="N52" s="4"/>
      <c r="O52" s="3">
        <v>0</v>
      </c>
      <c r="Q52" s="3">
        <v>0</v>
      </c>
    </row>
    <row r="53" spans="1:18" hidden="1" x14ac:dyDescent="0.25">
      <c r="A53" s="1"/>
      <c r="B53" s="1"/>
      <c r="C53" s="1"/>
      <c r="D53" s="1"/>
      <c r="E53" s="1"/>
      <c r="F53" s="1" t="s">
        <v>48</v>
      </c>
      <c r="G53" s="1"/>
      <c r="I53" s="3">
        <v>0</v>
      </c>
      <c r="J53" s="4"/>
      <c r="K53" s="3">
        <v>0</v>
      </c>
      <c r="L53" s="4"/>
      <c r="M53" s="3">
        <v>0</v>
      </c>
      <c r="N53" s="4"/>
      <c r="O53" s="3">
        <v>0</v>
      </c>
      <c r="Q53" s="3">
        <v>0</v>
      </c>
    </row>
    <row r="54" spans="1:18" hidden="1" x14ac:dyDescent="0.25">
      <c r="A54" s="1"/>
      <c r="B54" s="1"/>
      <c r="C54" s="1"/>
      <c r="D54" s="1"/>
      <c r="E54" s="1"/>
      <c r="F54" s="1" t="s">
        <v>49</v>
      </c>
      <c r="G54" s="1"/>
      <c r="I54" s="3">
        <v>0</v>
      </c>
      <c r="J54" s="4"/>
      <c r="K54" s="3">
        <v>0</v>
      </c>
      <c r="L54" s="4"/>
      <c r="M54" s="3">
        <v>0</v>
      </c>
      <c r="N54" s="4"/>
      <c r="O54" s="3">
        <v>0</v>
      </c>
      <c r="Q54" s="3">
        <v>0</v>
      </c>
    </row>
    <row r="55" spans="1:18" x14ac:dyDescent="0.25">
      <c r="A55" s="1"/>
      <c r="B55" s="1"/>
      <c r="C55" s="1"/>
      <c r="D55" s="1"/>
      <c r="E55" s="1"/>
      <c r="F55" s="1" t="s">
        <v>50</v>
      </c>
      <c r="G55" s="1"/>
      <c r="I55" s="3">
        <v>700</v>
      </c>
      <c r="J55" s="4"/>
      <c r="K55" s="3">
        <v>1450</v>
      </c>
      <c r="L55" s="4"/>
      <c r="M55" s="3">
        <v>0</v>
      </c>
      <c r="N55" s="4"/>
      <c r="O55" s="3">
        <v>0</v>
      </c>
      <c r="Q55" s="3">
        <v>2850</v>
      </c>
      <c r="R55" t="s">
        <v>258</v>
      </c>
    </row>
    <row r="56" spans="1:18" x14ac:dyDescent="0.25">
      <c r="A56" s="1"/>
      <c r="B56" s="1"/>
      <c r="C56" s="1"/>
      <c r="D56" s="1"/>
      <c r="E56" s="1"/>
      <c r="F56" s="1" t="s">
        <v>51</v>
      </c>
      <c r="G56" s="1"/>
      <c r="I56" s="3">
        <v>23240</v>
      </c>
      <c r="J56" s="4"/>
      <c r="K56" s="3">
        <v>24500.799999999999</v>
      </c>
      <c r="L56" s="4"/>
      <c r="M56" s="3">
        <v>32375</v>
      </c>
      <c r="N56" s="4"/>
      <c r="O56" s="3">
        <v>1050</v>
      </c>
      <c r="Q56" s="3">
        <v>28500</v>
      </c>
      <c r="R56" t="s">
        <v>259</v>
      </c>
    </row>
    <row r="57" spans="1:18" ht="15.75" hidden="1" thickBot="1" x14ac:dyDescent="0.3">
      <c r="A57" s="1"/>
      <c r="B57" s="1"/>
      <c r="C57" s="1"/>
      <c r="D57" s="1"/>
      <c r="E57" s="1"/>
      <c r="F57" s="1" t="s">
        <v>52</v>
      </c>
      <c r="G57" s="1"/>
      <c r="I57" s="5">
        <v>0</v>
      </c>
      <c r="J57" s="4"/>
      <c r="K57" s="5">
        <v>0</v>
      </c>
      <c r="L57" s="4"/>
      <c r="M57" s="5">
        <v>0</v>
      </c>
      <c r="N57" s="4"/>
      <c r="O57" s="5">
        <v>0</v>
      </c>
      <c r="Q57" s="5">
        <v>0</v>
      </c>
    </row>
    <row r="58" spans="1:18" x14ac:dyDescent="0.25">
      <c r="A58" s="1"/>
      <c r="B58" s="1"/>
      <c r="C58" s="1"/>
      <c r="D58" s="1"/>
      <c r="E58" s="1" t="s">
        <v>53</v>
      </c>
      <c r="F58" s="1"/>
      <c r="G58" s="1"/>
      <c r="I58" s="3">
        <f>ROUND(SUM(I50:I57),5)</f>
        <v>23940</v>
      </c>
      <c r="J58" s="4"/>
      <c r="K58" s="3">
        <f>ROUND(SUM(K50:K57),5)</f>
        <v>25950.799999999999</v>
      </c>
      <c r="L58" s="4"/>
      <c r="M58" s="3">
        <f>ROUND(SUM(M50:M57),5)</f>
        <v>32375</v>
      </c>
      <c r="N58" s="4"/>
      <c r="O58" s="3">
        <f>ROUND(SUM(O50:O57),5)</f>
        <v>1050</v>
      </c>
      <c r="Q58" s="3">
        <f>ROUND(SUM(Q50:Q57),5)</f>
        <v>31350</v>
      </c>
    </row>
    <row r="59" spans="1:18" hidden="1" x14ac:dyDescent="0.25">
      <c r="A59" s="1"/>
      <c r="B59" s="1"/>
      <c r="C59" s="1"/>
      <c r="D59" s="1"/>
      <c r="E59" s="1" t="s">
        <v>54</v>
      </c>
      <c r="F59" s="1"/>
      <c r="G59" s="1"/>
      <c r="I59" s="3">
        <v>0</v>
      </c>
      <c r="J59" s="4"/>
      <c r="K59" s="3">
        <v>0</v>
      </c>
      <c r="L59" s="4"/>
      <c r="M59" s="3">
        <v>0</v>
      </c>
      <c r="N59" s="4"/>
      <c r="O59" s="3">
        <v>0</v>
      </c>
      <c r="Q59" s="3">
        <v>0</v>
      </c>
    </row>
    <row r="60" spans="1:18" hidden="1" x14ac:dyDescent="0.25">
      <c r="A60" s="1"/>
      <c r="B60" s="1"/>
      <c r="C60" s="1"/>
      <c r="D60" s="1"/>
      <c r="E60" s="1" t="s">
        <v>55</v>
      </c>
      <c r="F60" s="1"/>
      <c r="G60" s="1"/>
      <c r="I60" s="3">
        <v>0</v>
      </c>
      <c r="J60" s="4"/>
      <c r="K60" s="3">
        <v>0</v>
      </c>
      <c r="L60" s="4"/>
      <c r="M60" s="3">
        <v>0</v>
      </c>
      <c r="N60" s="4"/>
      <c r="O60" s="3">
        <v>0</v>
      </c>
      <c r="Q60" s="3">
        <v>0</v>
      </c>
    </row>
    <row r="61" spans="1:18" x14ac:dyDescent="0.25">
      <c r="A61" s="1"/>
      <c r="B61" s="1"/>
      <c r="C61" s="1"/>
      <c r="D61" s="1"/>
      <c r="E61" s="1" t="s">
        <v>56</v>
      </c>
      <c r="F61" s="1"/>
      <c r="G61" s="1"/>
      <c r="I61" s="3"/>
      <c r="J61" s="4"/>
      <c r="K61" s="3"/>
      <c r="L61" s="4"/>
      <c r="M61" s="3"/>
      <c r="N61" s="4"/>
      <c r="O61" s="3"/>
      <c r="Q61" s="3"/>
    </row>
    <row r="62" spans="1:18" x14ac:dyDescent="0.25">
      <c r="A62" s="1"/>
      <c r="B62" s="1"/>
      <c r="C62" s="1"/>
      <c r="D62" s="1"/>
      <c r="E62" s="1"/>
      <c r="F62" s="1" t="s">
        <v>57</v>
      </c>
      <c r="G62" s="1"/>
      <c r="I62" s="3">
        <v>0</v>
      </c>
      <c r="J62" s="4"/>
      <c r="K62" s="3">
        <v>0</v>
      </c>
      <c r="L62" s="4"/>
      <c r="M62" s="3">
        <v>5923</v>
      </c>
      <c r="N62" s="4"/>
      <c r="O62" s="3">
        <v>4481.79</v>
      </c>
      <c r="Q62" s="3">
        <v>6000</v>
      </c>
    </row>
    <row r="63" spans="1:18" x14ac:dyDescent="0.25">
      <c r="A63" s="1"/>
      <c r="B63" s="1"/>
      <c r="C63" s="1"/>
      <c r="D63" s="1"/>
      <c r="E63" s="1"/>
      <c r="F63" s="1" t="s">
        <v>58</v>
      </c>
      <c r="G63" s="1"/>
      <c r="I63" s="3">
        <v>0</v>
      </c>
      <c r="J63" s="4"/>
      <c r="K63" s="3">
        <v>0</v>
      </c>
      <c r="L63" s="4"/>
      <c r="M63" s="3">
        <v>0</v>
      </c>
      <c r="N63" s="4"/>
      <c r="O63" s="3">
        <v>0</v>
      </c>
      <c r="Q63" s="3">
        <v>0</v>
      </c>
    </row>
    <row r="64" spans="1:18" x14ac:dyDescent="0.25">
      <c r="A64" s="1"/>
      <c r="B64" s="1"/>
      <c r="C64" s="1"/>
      <c r="D64" s="1"/>
      <c r="E64" s="1"/>
      <c r="F64" s="1" t="s">
        <v>59</v>
      </c>
      <c r="G64" s="1"/>
      <c r="I64" s="3">
        <v>100</v>
      </c>
      <c r="J64" s="4"/>
      <c r="K64" s="3">
        <v>75</v>
      </c>
      <c r="L64" s="4"/>
      <c r="M64" s="3">
        <v>0</v>
      </c>
      <c r="N64" s="4"/>
      <c r="O64" s="3">
        <v>900</v>
      </c>
      <c r="Q64" s="3">
        <v>500</v>
      </c>
    </row>
    <row r="65" spans="1:18" x14ac:dyDescent="0.25">
      <c r="A65" s="1"/>
      <c r="B65" s="1"/>
      <c r="C65" s="1"/>
      <c r="D65" s="1"/>
      <c r="E65" s="1"/>
      <c r="F65" s="1" t="s">
        <v>60</v>
      </c>
      <c r="G65" s="1"/>
      <c r="I65" s="3">
        <v>0</v>
      </c>
      <c r="J65" s="4"/>
      <c r="K65" s="3">
        <v>0</v>
      </c>
      <c r="L65" s="4"/>
      <c r="M65" s="3">
        <v>0</v>
      </c>
      <c r="N65" s="4"/>
      <c r="O65" s="3">
        <v>0</v>
      </c>
      <c r="Q65" s="3">
        <v>500</v>
      </c>
    </row>
    <row r="66" spans="1:18" x14ac:dyDescent="0.25">
      <c r="A66" s="1"/>
      <c r="B66" s="1"/>
      <c r="C66" s="1"/>
      <c r="D66" s="1"/>
      <c r="E66" s="1"/>
      <c r="F66" s="1" t="s">
        <v>61</v>
      </c>
      <c r="G66" s="1"/>
      <c r="I66" s="3">
        <v>0</v>
      </c>
      <c r="J66" s="4"/>
      <c r="K66" s="3">
        <v>0</v>
      </c>
      <c r="L66" s="4"/>
      <c r="M66" s="3">
        <v>0</v>
      </c>
      <c r="N66" s="4"/>
      <c r="O66" s="3">
        <v>11861</v>
      </c>
      <c r="Q66" s="3">
        <v>0</v>
      </c>
    </row>
    <row r="67" spans="1:18" x14ac:dyDescent="0.25">
      <c r="A67" s="1"/>
      <c r="B67" s="1"/>
      <c r="C67" s="1"/>
      <c r="D67" s="1"/>
      <c r="E67" s="1"/>
      <c r="F67" s="1" t="s">
        <v>62</v>
      </c>
      <c r="G67" s="1"/>
      <c r="I67" s="3">
        <v>0</v>
      </c>
      <c r="J67" s="4"/>
      <c r="K67" s="3">
        <v>175</v>
      </c>
      <c r="L67" s="4"/>
      <c r="M67" s="3">
        <v>740.07</v>
      </c>
      <c r="N67" s="4"/>
      <c r="O67" s="3">
        <v>0</v>
      </c>
      <c r="Q67" s="3">
        <v>0</v>
      </c>
    </row>
    <row r="68" spans="1:18" ht="15.75" thickBot="1" x14ac:dyDescent="0.3">
      <c r="A68" s="1"/>
      <c r="B68" s="1"/>
      <c r="C68" s="1"/>
      <c r="D68" s="1"/>
      <c r="E68" s="1"/>
      <c r="F68" s="1" t="s">
        <v>63</v>
      </c>
      <c r="G68" s="1"/>
      <c r="I68" s="3">
        <v>0</v>
      </c>
      <c r="J68" s="4"/>
      <c r="K68" s="3">
        <v>0</v>
      </c>
      <c r="L68" s="4"/>
      <c r="M68" s="3">
        <v>0</v>
      </c>
      <c r="N68" s="4"/>
      <c r="O68" s="3">
        <v>0</v>
      </c>
      <c r="Q68" s="3">
        <v>0</v>
      </c>
    </row>
    <row r="69" spans="1:18" ht="15.75" thickBot="1" x14ac:dyDescent="0.3">
      <c r="A69" s="1"/>
      <c r="B69" s="1"/>
      <c r="C69" s="1"/>
      <c r="D69" s="1"/>
      <c r="E69" s="1" t="s">
        <v>64</v>
      </c>
      <c r="F69" s="1"/>
      <c r="G69" s="1"/>
      <c r="I69" s="6">
        <f>ROUND(SUM(I61:I68),5)</f>
        <v>100</v>
      </c>
      <c r="J69" s="4"/>
      <c r="K69" s="6">
        <f>ROUND(SUM(K61:K68),5)</f>
        <v>250</v>
      </c>
      <c r="L69" s="4"/>
      <c r="M69" s="6">
        <f>ROUND(SUM(M61:M68),5)</f>
        <v>6663.07</v>
      </c>
      <c r="N69" s="4"/>
      <c r="O69" s="6">
        <f>ROUND(SUM(O61:O68),5)</f>
        <v>17242.79</v>
      </c>
      <c r="Q69" s="6">
        <f>ROUND(SUM(Q61:Q68),5)</f>
        <v>7000</v>
      </c>
    </row>
    <row r="70" spans="1:18" ht="18.75" x14ac:dyDescent="0.3">
      <c r="A70" s="23"/>
      <c r="B70" s="23"/>
      <c r="C70" s="23"/>
      <c r="D70" s="23" t="s">
        <v>65</v>
      </c>
      <c r="E70" s="23"/>
      <c r="F70" s="23"/>
      <c r="G70" s="23"/>
      <c r="H70" s="24"/>
      <c r="I70" s="25">
        <f>ROUND(I4+SUM(I9:I10)+SUM(I14:I22)+I31+I37+I49+SUM(I58:I60)+I69,5)</f>
        <v>256374.6</v>
      </c>
      <c r="J70" s="23"/>
      <c r="K70" s="25">
        <f>ROUND(K4+SUM(K9:K10)+SUM(K14:K22)+K31+K37+K49+SUM(K58:K60)+K69,5)</f>
        <v>109727.74</v>
      </c>
      <c r="L70" s="23"/>
      <c r="M70" s="25">
        <f>ROUND(M4+SUM(M9:M10)+SUM(M14:M22)+M31+M37+M49+SUM(M58:M60)+M69,5)</f>
        <v>138422.35999999999</v>
      </c>
      <c r="N70" s="23"/>
      <c r="O70" s="25">
        <f>ROUND(O4+SUM(O9:O10)+SUM(O14:O22)+O31+O37+O49+SUM(O58:O60)+O69,5)</f>
        <v>125019.79</v>
      </c>
      <c r="P70" s="24"/>
      <c r="Q70" s="25">
        <f>ROUND(Q4+SUM(Q9:Q10)+SUM(Q14:Q22)+Q31+Q37+Q49+SUM(Q58:Q60)+Q69,5)</f>
        <v>154325</v>
      </c>
    </row>
    <row r="71" spans="1:18" hidden="1" x14ac:dyDescent="0.25">
      <c r="A71" s="1"/>
      <c r="B71" s="1"/>
      <c r="C71" s="1"/>
      <c r="D71" s="1" t="s">
        <v>66</v>
      </c>
      <c r="E71" s="1"/>
      <c r="F71" s="1"/>
      <c r="G71" s="1"/>
      <c r="I71" s="3"/>
      <c r="J71" s="4"/>
      <c r="K71" s="3"/>
      <c r="L71" s="4"/>
      <c r="M71" s="3"/>
      <c r="N71" s="4"/>
      <c r="O71" s="3"/>
      <c r="Q71" s="3"/>
    </row>
    <row r="72" spans="1:18" hidden="1" x14ac:dyDescent="0.25">
      <c r="A72" s="1"/>
      <c r="B72" s="1"/>
      <c r="C72" s="1"/>
      <c r="D72" s="1"/>
      <c r="E72" s="1" t="s">
        <v>67</v>
      </c>
      <c r="F72" s="1"/>
      <c r="G72" s="1"/>
      <c r="I72" s="3">
        <v>0</v>
      </c>
      <c r="J72" s="4"/>
      <c r="K72" s="3">
        <v>0</v>
      </c>
      <c r="L72" s="4"/>
      <c r="M72" s="3">
        <v>0</v>
      </c>
      <c r="N72" s="4"/>
      <c r="O72" s="3">
        <v>0</v>
      </c>
      <c r="Q72" s="3">
        <v>0</v>
      </c>
    </row>
    <row r="73" spans="1:18" hidden="1" x14ac:dyDescent="0.25">
      <c r="A73" s="1"/>
      <c r="B73" s="1"/>
      <c r="C73" s="1"/>
      <c r="D73" s="1"/>
      <c r="E73" s="1" t="s">
        <v>66</v>
      </c>
      <c r="F73" s="1"/>
      <c r="G73" s="1"/>
      <c r="I73" s="3">
        <v>0</v>
      </c>
      <c r="J73" s="4"/>
      <c r="K73" s="3">
        <v>0</v>
      </c>
      <c r="L73" s="4"/>
      <c r="M73" s="3">
        <v>0</v>
      </c>
      <c r="N73" s="4"/>
      <c r="O73" s="3">
        <v>0</v>
      </c>
      <c r="Q73" s="3">
        <v>0</v>
      </c>
    </row>
    <row r="74" spans="1:18" ht="15.75" hidden="1" thickBot="1" x14ac:dyDescent="0.3">
      <c r="A74" s="1"/>
      <c r="B74" s="1"/>
      <c r="C74" s="1"/>
      <c r="D74" s="1" t="s">
        <v>68</v>
      </c>
      <c r="E74" s="1"/>
      <c r="F74" s="1"/>
      <c r="G74" s="1"/>
      <c r="I74" s="6">
        <f>ROUND(SUM(I71:I73),5)</f>
        <v>0</v>
      </c>
      <c r="J74" s="4"/>
      <c r="K74" s="6">
        <f>ROUND(SUM(K71:K73),5)</f>
        <v>0</v>
      </c>
      <c r="L74" s="4"/>
      <c r="M74" s="6">
        <f>ROUND(SUM(M71:M73),5)</f>
        <v>0</v>
      </c>
      <c r="N74" s="4"/>
      <c r="O74" s="6">
        <f>ROUND(SUM(O71:O73),5)</f>
        <v>0</v>
      </c>
      <c r="Q74" s="6">
        <f>ROUND(SUM(Q71:Q73),5)</f>
        <v>0</v>
      </c>
    </row>
    <row r="75" spans="1:18" x14ac:dyDescent="0.25">
      <c r="A75" s="1"/>
      <c r="B75" s="1"/>
      <c r="C75" s="1" t="s">
        <v>69</v>
      </c>
      <c r="D75" s="1"/>
      <c r="E75" s="1"/>
      <c r="F75" s="1"/>
      <c r="G75" s="1"/>
      <c r="I75" s="3">
        <f>ROUND(I70-I74,5)</f>
        <v>256374.6</v>
      </c>
      <c r="J75" s="4"/>
      <c r="K75" s="3">
        <f>ROUND(K70-K74,5)</f>
        <v>109727.74</v>
      </c>
      <c r="L75" s="4"/>
      <c r="M75" s="3">
        <f>ROUND(M70-M74,5)</f>
        <v>138422.35999999999</v>
      </c>
      <c r="N75" s="4"/>
      <c r="O75" s="3">
        <f>ROUND(O70-O74,5)</f>
        <v>125019.79</v>
      </c>
      <c r="Q75" s="3">
        <f>ROUND(Q70-Q74,5)</f>
        <v>154325</v>
      </c>
    </row>
    <row r="76" spans="1:18" x14ac:dyDescent="0.25">
      <c r="A76" s="1"/>
      <c r="B76" s="1"/>
      <c r="C76" s="1"/>
      <c r="D76" s="1" t="s">
        <v>70</v>
      </c>
      <c r="E76" s="1"/>
      <c r="F76" s="1"/>
      <c r="G76" s="1"/>
      <c r="I76" s="3"/>
      <c r="J76" s="4"/>
      <c r="K76" s="3"/>
      <c r="L76" s="4"/>
      <c r="M76" s="3"/>
      <c r="N76" s="4"/>
      <c r="O76" s="3"/>
      <c r="Q76" s="3"/>
    </row>
    <row r="77" spans="1:18" x14ac:dyDescent="0.25">
      <c r="A77" s="1"/>
      <c r="B77" s="1"/>
      <c r="C77" s="1"/>
      <c r="D77" s="1"/>
      <c r="E77" s="1" t="s">
        <v>71</v>
      </c>
      <c r="F77" s="1"/>
      <c r="G77" s="1"/>
      <c r="I77" s="3"/>
      <c r="J77" s="4"/>
      <c r="K77" s="3"/>
      <c r="L77" s="4"/>
      <c r="M77" s="3"/>
      <c r="N77" s="4"/>
      <c r="O77" s="3"/>
      <c r="Q77" s="3"/>
    </row>
    <row r="78" spans="1:18" x14ac:dyDescent="0.25">
      <c r="A78" s="1"/>
      <c r="B78" s="1"/>
      <c r="C78" s="1"/>
      <c r="D78" s="1"/>
      <c r="E78" s="1"/>
      <c r="F78" s="1" t="s">
        <v>72</v>
      </c>
      <c r="G78" s="1"/>
      <c r="I78" s="3">
        <v>7560</v>
      </c>
      <c r="J78" s="4"/>
      <c r="K78" s="3">
        <v>7800</v>
      </c>
      <c r="L78" s="4"/>
      <c r="M78" s="3">
        <v>7920</v>
      </c>
      <c r="N78" s="4"/>
      <c r="O78" s="3">
        <v>21593</v>
      </c>
      <c r="Q78" s="18">
        <v>24000</v>
      </c>
      <c r="R78" t="s">
        <v>228</v>
      </c>
    </row>
    <row r="79" spans="1:18" x14ac:dyDescent="0.25">
      <c r="A79" s="1"/>
      <c r="B79" s="1"/>
      <c r="C79" s="1"/>
      <c r="D79" s="1"/>
      <c r="E79" s="1"/>
      <c r="F79" s="1" t="s">
        <v>73</v>
      </c>
      <c r="G79" s="1"/>
      <c r="I79" s="3">
        <v>32.94</v>
      </c>
      <c r="J79" s="4"/>
      <c r="K79" s="3">
        <v>106.04</v>
      </c>
      <c r="L79" s="4"/>
      <c r="M79" s="3">
        <v>45</v>
      </c>
      <c r="N79" s="4"/>
      <c r="O79" s="3">
        <v>136</v>
      </c>
      <c r="Q79" s="3">
        <v>100</v>
      </c>
    </row>
    <row r="80" spans="1:18" x14ac:dyDescent="0.25">
      <c r="A80" s="1"/>
      <c r="B80" s="1"/>
      <c r="C80" s="1"/>
      <c r="D80" s="1"/>
      <c r="E80" s="1"/>
      <c r="F80" s="1" t="s">
        <v>74</v>
      </c>
      <c r="G80" s="1"/>
      <c r="I80" s="3">
        <v>1678.2</v>
      </c>
      <c r="J80" s="4"/>
      <c r="K80" s="3">
        <v>144</v>
      </c>
      <c r="L80" s="4"/>
      <c r="M80" s="3">
        <v>0</v>
      </c>
      <c r="N80" s="4"/>
      <c r="O80" s="3">
        <v>0</v>
      </c>
      <c r="Q80" s="3">
        <v>0</v>
      </c>
    </row>
    <row r="81" spans="1:18" x14ac:dyDescent="0.25">
      <c r="A81" s="1"/>
      <c r="B81" s="1"/>
      <c r="C81" s="1"/>
      <c r="D81" s="1"/>
      <c r="E81" s="1"/>
      <c r="F81" s="1" t="s">
        <v>75</v>
      </c>
      <c r="G81" s="1"/>
      <c r="I81" s="3">
        <v>14</v>
      </c>
      <c r="J81" s="4"/>
      <c r="K81" s="3">
        <v>2</v>
      </c>
      <c r="L81" s="4"/>
      <c r="M81" s="3">
        <v>3.6</v>
      </c>
      <c r="N81" s="4"/>
      <c r="O81" s="3">
        <v>0</v>
      </c>
      <c r="Q81" s="3">
        <v>0</v>
      </c>
    </row>
    <row r="82" spans="1:18" x14ac:dyDescent="0.25">
      <c r="A82" s="1"/>
      <c r="B82" s="1"/>
      <c r="C82" s="1"/>
      <c r="D82" s="1"/>
      <c r="E82" s="1"/>
      <c r="F82" s="1" t="s">
        <v>76</v>
      </c>
      <c r="G82" s="1"/>
      <c r="I82" s="3">
        <v>0</v>
      </c>
      <c r="J82" s="4"/>
      <c r="K82" s="3">
        <v>0</v>
      </c>
      <c r="L82" s="4"/>
      <c r="M82" s="3">
        <v>0</v>
      </c>
      <c r="N82" s="4"/>
      <c r="O82" s="3">
        <v>0</v>
      </c>
      <c r="Q82" s="3">
        <v>0</v>
      </c>
    </row>
    <row r="83" spans="1:18" x14ac:dyDescent="0.25">
      <c r="A83" s="1"/>
      <c r="B83" s="1"/>
      <c r="C83" s="1"/>
      <c r="D83" s="1"/>
      <c r="E83" s="1"/>
      <c r="F83" s="1" t="s">
        <v>77</v>
      </c>
      <c r="G83" s="1"/>
      <c r="I83" s="3">
        <v>948.89</v>
      </c>
      <c r="J83" s="4"/>
      <c r="K83" s="3">
        <v>894.47</v>
      </c>
      <c r="L83" s="4"/>
      <c r="M83" s="3">
        <v>770.17</v>
      </c>
      <c r="N83" s="4"/>
      <c r="O83" s="3">
        <v>1077.21</v>
      </c>
      <c r="Q83" s="3">
        <f>Q75*0.01</f>
        <v>1543.25</v>
      </c>
      <c r="R83" t="s">
        <v>229</v>
      </c>
    </row>
    <row r="84" spans="1:18" x14ac:dyDescent="0.25">
      <c r="A84" s="1"/>
      <c r="B84" s="1"/>
      <c r="C84" s="1"/>
      <c r="D84" s="1"/>
      <c r="E84" s="1"/>
      <c r="F84" s="1" t="s">
        <v>78</v>
      </c>
      <c r="G84" s="1"/>
      <c r="I84" s="3">
        <v>638</v>
      </c>
      <c r="J84" s="4"/>
      <c r="K84" s="3">
        <v>2798.5</v>
      </c>
      <c r="L84" s="4"/>
      <c r="M84" s="3">
        <v>1400</v>
      </c>
      <c r="N84" s="4"/>
      <c r="O84" s="3">
        <v>1303.74</v>
      </c>
      <c r="Q84" s="3">
        <v>1250</v>
      </c>
    </row>
    <row r="85" spans="1:18" x14ac:dyDescent="0.25">
      <c r="A85" s="1"/>
      <c r="B85" s="1"/>
      <c r="C85" s="1"/>
      <c r="D85" s="1"/>
      <c r="E85" s="1"/>
      <c r="F85" s="1" t="s">
        <v>79</v>
      </c>
      <c r="G85" s="1"/>
      <c r="I85" s="3">
        <v>0</v>
      </c>
      <c r="J85" s="4"/>
      <c r="K85" s="3">
        <v>0</v>
      </c>
      <c r="L85" s="4"/>
      <c r="M85" s="3">
        <v>0</v>
      </c>
      <c r="N85" s="4"/>
      <c r="O85" s="3">
        <v>0</v>
      </c>
      <c r="Q85" s="18">
        <v>5000</v>
      </c>
      <c r="R85" t="s">
        <v>230</v>
      </c>
    </row>
    <row r="86" spans="1:18" x14ac:dyDescent="0.25">
      <c r="A86" s="1"/>
      <c r="B86" s="1"/>
      <c r="C86" s="1"/>
      <c r="D86" s="1"/>
      <c r="E86" s="1"/>
      <c r="F86" s="1" t="s">
        <v>80</v>
      </c>
      <c r="G86" s="1"/>
      <c r="I86" s="3">
        <v>0</v>
      </c>
      <c r="J86" s="4"/>
      <c r="K86" s="3">
        <v>0</v>
      </c>
      <c r="L86" s="4"/>
      <c r="M86" s="3">
        <v>2490.16</v>
      </c>
      <c r="N86" s="4"/>
      <c r="O86" s="3">
        <v>736.76</v>
      </c>
      <c r="Q86" s="3">
        <v>650</v>
      </c>
      <c r="R86" t="s">
        <v>254</v>
      </c>
    </row>
    <row r="87" spans="1:18" x14ac:dyDescent="0.25">
      <c r="A87" s="1"/>
      <c r="B87" s="1"/>
      <c r="C87" s="1"/>
      <c r="D87" s="1"/>
      <c r="E87" s="1"/>
      <c r="F87" s="1" t="s">
        <v>81</v>
      </c>
      <c r="G87" s="1"/>
      <c r="I87" s="3">
        <v>0</v>
      </c>
      <c r="J87" s="4"/>
      <c r="K87" s="3">
        <v>0</v>
      </c>
      <c r="L87" s="4"/>
      <c r="M87" s="3">
        <v>0</v>
      </c>
      <c r="N87" s="4"/>
      <c r="O87" s="3">
        <v>277</v>
      </c>
      <c r="Q87" s="3">
        <v>0</v>
      </c>
    </row>
    <row r="88" spans="1:18" x14ac:dyDescent="0.25">
      <c r="A88" s="1"/>
      <c r="B88" s="1"/>
      <c r="C88" s="1"/>
      <c r="D88" s="1"/>
      <c r="E88" s="1"/>
      <c r="F88" s="1" t="s">
        <v>82</v>
      </c>
      <c r="G88" s="1"/>
      <c r="I88" s="3">
        <v>0</v>
      </c>
      <c r="J88" s="4"/>
      <c r="K88" s="3">
        <v>0</v>
      </c>
      <c r="L88" s="4"/>
      <c r="M88" s="3">
        <v>559.36</v>
      </c>
      <c r="N88" s="4"/>
      <c r="O88" s="3">
        <v>503.44</v>
      </c>
      <c r="Q88" s="3">
        <v>575</v>
      </c>
    </row>
    <row r="89" spans="1:18" x14ac:dyDescent="0.25">
      <c r="A89" s="1"/>
      <c r="B89" s="1"/>
      <c r="C89" s="1"/>
      <c r="D89" s="1"/>
      <c r="E89" s="1"/>
      <c r="F89" s="1" t="s">
        <v>83</v>
      </c>
      <c r="G89" s="1"/>
      <c r="I89" s="3"/>
      <c r="J89" s="4"/>
      <c r="K89" s="3"/>
      <c r="L89" s="4"/>
      <c r="M89" s="3"/>
      <c r="N89" s="4"/>
      <c r="O89" s="3"/>
      <c r="Q89" s="3"/>
    </row>
    <row r="90" spans="1:18" hidden="1" x14ac:dyDescent="0.25">
      <c r="A90" s="1"/>
      <c r="B90" s="1"/>
      <c r="C90" s="1"/>
      <c r="D90" s="1"/>
      <c r="E90" s="1"/>
      <c r="F90" s="1"/>
      <c r="G90" s="1" t="s">
        <v>84</v>
      </c>
      <c r="I90" s="3">
        <v>0</v>
      </c>
      <c r="J90" s="4"/>
      <c r="K90" s="3">
        <v>0</v>
      </c>
      <c r="L90" s="4"/>
      <c r="M90" s="3">
        <v>0</v>
      </c>
      <c r="N90" s="4"/>
      <c r="O90" s="3">
        <v>0</v>
      </c>
      <c r="Q90" s="3">
        <v>0</v>
      </c>
    </row>
    <row r="91" spans="1:18" hidden="1" x14ac:dyDescent="0.25">
      <c r="A91" s="1"/>
      <c r="B91" s="1"/>
      <c r="C91" s="1"/>
      <c r="D91" s="1"/>
      <c r="E91" s="1"/>
      <c r="F91" s="1"/>
      <c r="G91" s="1" t="s">
        <v>85</v>
      </c>
      <c r="I91" s="3">
        <v>0</v>
      </c>
      <c r="J91" s="4"/>
      <c r="K91" s="3">
        <v>0</v>
      </c>
      <c r="L91" s="4"/>
      <c r="M91" s="3">
        <v>0</v>
      </c>
      <c r="N91" s="4"/>
      <c r="O91" s="3">
        <v>0</v>
      </c>
      <c r="Q91" s="3">
        <v>0</v>
      </c>
    </row>
    <row r="92" spans="1:18" hidden="1" x14ac:dyDescent="0.25">
      <c r="A92" s="1"/>
      <c r="B92" s="1"/>
      <c r="C92" s="1"/>
      <c r="D92" s="1"/>
      <c r="E92" s="1"/>
      <c r="F92" s="1"/>
      <c r="G92" s="1" t="s">
        <v>86</v>
      </c>
      <c r="I92" s="3">
        <v>0</v>
      </c>
      <c r="J92" s="4"/>
      <c r="K92" s="3">
        <v>0</v>
      </c>
      <c r="L92" s="4"/>
      <c r="M92" s="3">
        <v>0</v>
      </c>
      <c r="N92" s="4"/>
      <c r="O92" s="3">
        <v>0</v>
      </c>
      <c r="Q92" s="3">
        <v>0</v>
      </c>
    </row>
    <row r="93" spans="1:18" ht="15.75" thickBot="1" x14ac:dyDescent="0.3">
      <c r="A93" s="1"/>
      <c r="B93" s="1"/>
      <c r="C93" s="1"/>
      <c r="D93" s="1"/>
      <c r="E93" s="1"/>
      <c r="F93" s="1"/>
      <c r="G93" s="1" t="s">
        <v>87</v>
      </c>
      <c r="I93" s="5">
        <v>2.0499999999999998</v>
      </c>
      <c r="J93" s="4"/>
      <c r="K93" s="5">
        <v>0</v>
      </c>
      <c r="L93" s="4"/>
      <c r="M93" s="5">
        <v>111.87</v>
      </c>
      <c r="N93" s="4"/>
      <c r="O93" s="5">
        <v>0</v>
      </c>
      <c r="Q93" s="5">
        <v>0</v>
      </c>
    </row>
    <row r="94" spans="1:18" x14ac:dyDescent="0.25">
      <c r="A94" s="1"/>
      <c r="B94" s="1"/>
      <c r="C94" s="1"/>
      <c r="D94" s="1"/>
      <c r="E94" s="1"/>
      <c r="F94" s="1" t="s">
        <v>88</v>
      </c>
      <c r="G94" s="1"/>
      <c r="I94" s="3">
        <f>ROUND(SUM(I89:I93),5)</f>
        <v>2.0499999999999998</v>
      </c>
      <c r="J94" s="4"/>
      <c r="K94" s="3">
        <f>ROUND(SUM(K89:K93),5)</f>
        <v>0</v>
      </c>
      <c r="L94" s="4"/>
      <c r="M94" s="3">
        <f>ROUND(SUM(M89:M93),5)</f>
        <v>111.87</v>
      </c>
      <c r="N94" s="4"/>
      <c r="O94" s="3">
        <f>ROUND(SUM(O89:O93),5)</f>
        <v>0</v>
      </c>
      <c r="Q94" s="3">
        <f>ROUND(SUM(Q89:Q93),5)</f>
        <v>0</v>
      </c>
    </row>
    <row r="95" spans="1:18" hidden="1" x14ac:dyDescent="0.25">
      <c r="A95" s="1"/>
      <c r="B95" s="1"/>
      <c r="C95" s="1"/>
      <c r="D95" s="1"/>
      <c r="E95" s="1"/>
      <c r="F95" s="1" t="s">
        <v>89</v>
      </c>
      <c r="G95" s="1"/>
      <c r="I95" s="3">
        <v>0</v>
      </c>
      <c r="J95" s="4"/>
      <c r="K95" s="3">
        <v>0</v>
      </c>
      <c r="L95" s="4"/>
      <c r="M95" s="3">
        <v>0</v>
      </c>
      <c r="N95" s="4"/>
      <c r="O95" s="3">
        <v>0</v>
      </c>
      <c r="Q95" s="3">
        <v>0</v>
      </c>
    </row>
    <row r="96" spans="1:18" ht="15.75" hidden="1" thickBot="1" x14ac:dyDescent="0.3">
      <c r="A96" s="1"/>
      <c r="B96" s="1"/>
      <c r="C96" s="1"/>
      <c r="D96" s="1"/>
      <c r="E96" s="1"/>
      <c r="F96" s="1" t="s">
        <v>90</v>
      </c>
      <c r="G96" s="1"/>
      <c r="I96" s="5">
        <v>0</v>
      </c>
      <c r="J96" s="4"/>
      <c r="K96" s="5">
        <v>0</v>
      </c>
      <c r="L96" s="4"/>
      <c r="M96" s="5">
        <v>0</v>
      </c>
      <c r="N96" s="4"/>
      <c r="O96" s="5">
        <v>0</v>
      </c>
      <c r="Q96" s="5">
        <v>0</v>
      </c>
    </row>
    <row r="97" spans="1:17" x14ac:dyDescent="0.25">
      <c r="A97" s="1"/>
      <c r="B97" s="1"/>
      <c r="C97" s="1"/>
      <c r="D97" s="1"/>
      <c r="E97" s="1" t="s">
        <v>91</v>
      </c>
      <c r="F97" s="1"/>
      <c r="G97" s="1"/>
      <c r="I97" s="3">
        <f>ROUND(SUM(I77:I88)+SUM(I94:I96),5)</f>
        <v>10874.08</v>
      </c>
      <c r="J97" s="4"/>
      <c r="K97" s="3">
        <f>ROUND(SUM(K77:K88)+SUM(K94:K96),5)</f>
        <v>11745.01</v>
      </c>
      <c r="L97" s="4"/>
      <c r="M97" s="3">
        <f>ROUND(SUM(M77:M88)+SUM(M94:M96),5)</f>
        <v>13300.16</v>
      </c>
      <c r="N97" s="4"/>
      <c r="O97" s="3">
        <f>ROUND(SUM(O77:O88)+SUM(O94:O96),5)</f>
        <v>25627.15</v>
      </c>
      <c r="Q97" s="3">
        <f>ROUND(SUM(Q77:Q88)+SUM(Q94:Q96),5)</f>
        <v>33118.25</v>
      </c>
    </row>
    <row r="98" spans="1:17" x14ac:dyDescent="0.25">
      <c r="A98" s="1"/>
      <c r="B98" s="1"/>
      <c r="C98" s="1"/>
      <c r="D98" s="1"/>
      <c r="E98" s="1" t="s">
        <v>92</v>
      </c>
      <c r="F98" s="1"/>
      <c r="G98" s="1"/>
      <c r="I98" s="3"/>
      <c r="J98" s="4"/>
      <c r="K98" s="3"/>
      <c r="L98" s="4"/>
      <c r="M98" s="3"/>
      <c r="N98" s="4"/>
      <c r="O98" s="3"/>
      <c r="Q98" s="3"/>
    </row>
    <row r="99" spans="1:17" x14ac:dyDescent="0.25">
      <c r="A99" s="1"/>
      <c r="B99" s="1"/>
      <c r="C99" s="1"/>
      <c r="D99" s="1"/>
      <c r="E99" s="1"/>
      <c r="F99" s="1" t="s">
        <v>93</v>
      </c>
      <c r="G99" s="1"/>
      <c r="I99" s="3">
        <v>128.13999999999999</v>
      </c>
      <c r="J99" s="4"/>
      <c r="K99" s="3">
        <v>0</v>
      </c>
      <c r="L99" s="4"/>
      <c r="M99" s="3">
        <v>200</v>
      </c>
      <c r="N99" s="4"/>
      <c r="O99" s="3">
        <v>0</v>
      </c>
      <c r="Q99" s="3">
        <v>200</v>
      </c>
    </row>
    <row r="100" spans="1:17" x14ac:dyDescent="0.25">
      <c r="A100" s="1"/>
      <c r="B100" s="1"/>
      <c r="C100" s="1"/>
      <c r="D100" s="1"/>
      <c r="E100" s="1"/>
      <c r="F100" s="1" t="s">
        <v>94</v>
      </c>
      <c r="G100" s="1"/>
      <c r="I100" s="3">
        <v>100</v>
      </c>
      <c r="J100" s="4"/>
      <c r="K100" s="3">
        <v>0</v>
      </c>
      <c r="L100" s="4"/>
      <c r="M100" s="3">
        <v>100</v>
      </c>
      <c r="N100" s="4"/>
      <c r="O100" s="3">
        <v>0</v>
      </c>
      <c r="Q100" s="3">
        <v>200</v>
      </c>
    </row>
    <row r="101" spans="1:17" hidden="1" x14ac:dyDescent="0.25">
      <c r="A101" s="1"/>
      <c r="B101" s="1"/>
      <c r="C101" s="1"/>
      <c r="D101" s="1"/>
      <c r="E101" s="1"/>
      <c r="F101" s="1" t="s">
        <v>95</v>
      </c>
      <c r="G101" s="1"/>
      <c r="I101" s="3">
        <v>0</v>
      </c>
      <c r="J101" s="4"/>
      <c r="K101" s="3">
        <v>0</v>
      </c>
      <c r="L101" s="4"/>
      <c r="M101" s="3">
        <v>0</v>
      </c>
      <c r="N101" s="4"/>
      <c r="O101" s="3">
        <v>0</v>
      </c>
      <c r="Q101" s="3">
        <v>0</v>
      </c>
    </row>
    <row r="102" spans="1:17" x14ac:dyDescent="0.25">
      <c r="A102" s="1"/>
      <c r="B102" s="1"/>
      <c r="C102" s="1"/>
      <c r="D102" s="1"/>
      <c r="E102" s="1"/>
      <c r="F102" s="1" t="s">
        <v>96</v>
      </c>
      <c r="G102" s="1"/>
      <c r="I102" s="3">
        <v>350</v>
      </c>
      <c r="J102" s="4"/>
      <c r="K102" s="3">
        <v>1750</v>
      </c>
      <c r="L102" s="4"/>
      <c r="M102" s="3">
        <v>0</v>
      </c>
      <c r="N102" s="4"/>
      <c r="O102" s="3">
        <v>0</v>
      </c>
      <c r="Q102" s="3">
        <v>200</v>
      </c>
    </row>
    <row r="103" spans="1:17" x14ac:dyDescent="0.25">
      <c r="A103" s="1"/>
      <c r="B103" s="1"/>
      <c r="C103" s="1"/>
      <c r="D103" s="1"/>
      <c r="E103" s="1"/>
      <c r="F103" s="1" t="s">
        <v>97</v>
      </c>
      <c r="G103" s="1"/>
      <c r="I103" s="3">
        <v>165</v>
      </c>
      <c r="J103" s="4"/>
      <c r="K103" s="3">
        <v>446.5</v>
      </c>
      <c r="L103" s="4"/>
      <c r="M103" s="3">
        <v>376.8</v>
      </c>
      <c r="N103" s="4"/>
      <c r="O103" s="3">
        <v>328.6</v>
      </c>
      <c r="Q103" s="3">
        <v>550</v>
      </c>
    </row>
    <row r="104" spans="1:17" x14ac:dyDescent="0.25">
      <c r="A104" s="1"/>
      <c r="B104" s="1"/>
      <c r="C104" s="1"/>
      <c r="D104" s="1"/>
      <c r="E104" s="1"/>
      <c r="F104" s="1" t="s">
        <v>98</v>
      </c>
      <c r="G104" s="1"/>
      <c r="I104" s="3">
        <v>0</v>
      </c>
      <c r="J104" s="4"/>
      <c r="K104" s="3">
        <v>0</v>
      </c>
      <c r="L104" s="4"/>
      <c r="M104" s="3">
        <v>0</v>
      </c>
      <c r="N104" s="4"/>
      <c r="O104" s="3">
        <v>1594.85</v>
      </c>
      <c r="Q104" s="3">
        <v>0</v>
      </c>
    </row>
    <row r="105" spans="1:17" x14ac:dyDescent="0.25">
      <c r="A105" s="1"/>
      <c r="B105" s="1"/>
      <c r="C105" s="1"/>
      <c r="D105" s="1"/>
      <c r="E105" s="1"/>
      <c r="F105" s="1" t="s">
        <v>99</v>
      </c>
      <c r="G105" s="1"/>
      <c r="I105" s="3">
        <v>100</v>
      </c>
      <c r="J105" s="4"/>
      <c r="K105" s="3">
        <v>0</v>
      </c>
      <c r="L105" s="4"/>
      <c r="M105" s="3">
        <v>100</v>
      </c>
      <c r="N105" s="4"/>
      <c r="O105" s="3">
        <v>0</v>
      </c>
      <c r="Q105" s="3">
        <v>200</v>
      </c>
    </row>
    <row r="106" spans="1:17" x14ac:dyDescent="0.25">
      <c r="A106" s="1"/>
      <c r="B106" s="1"/>
      <c r="C106" s="1"/>
      <c r="D106" s="1"/>
      <c r="E106" s="1"/>
      <c r="F106" s="1" t="s">
        <v>100</v>
      </c>
      <c r="G106" s="1"/>
      <c r="I106" s="3">
        <v>0</v>
      </c>
      <c r="J106" s="4"/>
      <c r="K106" s="3">
        <v>200</v>
      </c>
      <c r="L106" s="4"/>
      <c r="M106" s="3">
        <v>1461.86</v>
      </c>
      <c r="N106" s="4"/>
      <c r="O106" s="3">
        <v>0</v>
      </c>
      <c r="Q106" s="3">
        <v>1500</v>
      </c>
    </row>
    <row r="107" spans="1:17" x14ac:dyDescent="0.25">
      <c r="A107" s="1"/>
      <c r="B107" s="1"/>
      <c r="C107" s="1"/>
      <c r="D107" s="1"/>
      <c r="E107" s="1"/>
      <c r="F107" s="1" t="s">
        <v>101</v>
      </c>
      <c r="G107" s="1"/>
      <c r="I107" s="3">
        <v>0</v>
      </c>
      <c r="J107" s="4"/>
      <c r="K107" s="3">
        <v>0</v>
      </c>
      <c r="L107" s="4"/>
      <c r="M107" s="3">
        <v>0</v>
      </c>
      <c r="N107" s="4"/>
      <c r="O107" s="3">
        <v>11564.23</v>
      </c>
      <c r="Q107" s="3">
        <v>0</v>
      </c>
    </row>
    <row r="108" spans="1:17" hidden="1" x14ac:dyDescent="0.25">
      <c r="A108" s="1"/>
      <c r="B108" s="1"/>
      <c r="C108" s="1"/>
      <c r="D108" s="1"/>
      <c r="E108" s="1"/>
      <c r="F108" s="1" t="s">
        <v>102</v>
      </c>
      <c r="G108" s="1"/>
      <c r="I108" s="3">
        <v>0</v>
      </c>
      <c r="J108" s="4"/>
      <c r="K108" s="3">
        <v>0</v>
      </c>
      <c r="L108" s="4"/>
      <c r="M108" s="3">
        <v>0</v>
      </c>
      <c r="N108" s="4"/>
      <c r="O108" s="3">
        <v>0</v>
      </c>
      <c r="Q108" s="3">
        <v>0</v>
      </c>
    </row>
    <row r="109" spans="1:17" x14ac:dyDescent="0.25">
      <c r="A109" s="1"/>
      <c r="B109" s="1"/>
      <c r="C109" s="1"/>
      <c r="D109" s="1"/>
      <c r="E109" s="1"/>
      <c r="F109" s="1" t="s">
        <v>103</v>
      </c>
      <c r="G109" s="1"/>
      <c r="I109" s="3">
        <v>0</v>
      </c>
      <c r="J109" s="4"/>
      <c r="K109" s="3">
        <v>0</v>
      </c>
      <c r="L109" s="4"/>
      <c r="M109" s="3">
        <v>558.79</v>
      </c>
      <c r="N109" s="4"/>
      <c r="O109" s="3">
        <v>0</v>
      </c>
      <c r="Q109" s="3">
        <v>0</v>
      </c>
    </row>
    <row r="110" spans="1:17" x14ac:dyDescent="0.25">
      <c r="A110" s="1"/>
      <c r="B110" s="1"/>
      <c r="C110" s="1"/>
      <c r="D110" s="1"/>
      <c r="E110" s="1"/>
      <c r="F110" s="1" t="s">
        <v>104</v>
      </c>
      <c r="G110" s="1"/>
      <c r="I110" s="3">
        <v>100</v>
      </c>
      <c r="J110" s="4"/>
      <c r="K110" s="3">
        <v>0</v>
      </c>
      <c r="L110" s="4"/>
      <c r="M110" s="3">
        <v>100</v>
      </c>
      <c r="N110" s="4"/>
      <c r="O110" s="3">
        <v>0</v>
      </c>
      <c r="Q110" s="3">
        <v>550</v>
      </c>
    </row>
    <row r="111" spans="1:17" x14ac:dyDescent="0.25">
      <c r="A111" s="1"/>
      <c r="B111" s="1"/>
      <c r="C111" s="1"/>
      <c r="D111" s="1"/>
      <c r="E111" s="1"/>
      <c r="F111" s="1" t="s">
        <v>105</v>
      </c>
      <c r="G111" s="1"/>
      <c r="I111" s="3">
        <v>0</v>
      </c>
      <c r="J111" s="4"/>
      <c r="K111" s="3">
        <v>100</v>
      </c>
      <c r="L111" s="4"/>
      <c r="M111" s="3">
        <v>100</v>
      </c>
      <c r="N111" s="4"/>
      <c r="O111" s="3">
        <v>0</v>
      </c>
      <c r="Q111" s="3">
        <v>200</v>
      </c>
    </row>
    <row r="112" spans="1:17" x14ac:dyDescent="0.25">
      <c r="A112" s="1"/>
      <c r="B112" s="1"/>
      <c r="C112" s="1"/>
      <c r="D112" s="1"/>
      <c r="E112" s="1"/>
      <c r="F112" s="1" t="s">
        <v>106</v>
      </c>
      <c r="G112" s="1"/>
      <c r="I112" s="3">
        <v>100</v>
      </c>
      <c r="J112" s="4"/>
      <c r="K112" s="3">
        <v>100</v>
      </c>
      <c r="L112" s="4"/>
      <c r="M112" s="3">
        <v>0</v>
      </c>
      <c r="N112" s="4"/>
      <c r="O112" s="3">
        <v>0</v>
      </c>
      <c r="Q112" s="3">
        <v>200</v>
      </c>
    </row>
    <row r="113" spans="1:18" x14ac:dyDescent="0.25">
      <c r="A113" s="1"/>
      <c r="B113" s="1"/>
      <c r="C113" s="1"/>
      <c r="D113" s="1"/>
      <c r="E113" s="1"/>
      <c r="F113" s="1" t="s">
        <v>107</v>
      </c>
      <c r="G113" s="1"/>
      <c r="I113" s="3">
        <v>2009.79</v>
      </c>
      <c r="J113" s="4"/>
      <c r="K113" s="3">
        <v>200</v>
      </c>
      <c r="L113" s="4"/>
      <c r="M113" s="3">
        <v>700</v>
      </c>
      <c r="N113" s="4"/>
      <c r="O113" s="3">
        <v>0</v>
      </c>
      <c r="Q113" s="3">
        <v>600</v>
      </c>
    </row>
    <row r="114" spans="1:18" ht="15.75" thickBot="1" x14ac:dyDescent="0.3">
      <c r="A114" s="1"/>
      <c r="B114" s="1"/>
      <c r="C114" s="1"/>
      <c r="D114" s="1"/>
      <c r="E114" s="1"/>
      <c r="F114" s="1" t="s">
        <v>108</v>
      </c>
      <c r="G114" s="1"/>
      <c r="I114" s="3">
        <v>363.04</v>
      </c>
      <c r="J114" s="4"/>
      <c r="K114" s="3">
        <v>306.75</v>
      </c>
      <c r="L114" s="4"/>
      <c r="M114" s="3">
        <v>202.31</v>
      </c>
      <c r="N114" s="4"/>
      <c r="O114" s="5">
        <v>0</v>
      </c>
      <c r="Q114" s="5">
        <v>500</v>
      </c>
      <c r="R114" t="s">
        <v>213</v>
      </c>
    </row>
    <row r="115" spans="1:18" hidden="1" x14ac:dyDescent="0.25">
      <c r="A115" s="1"/>
      <c r="B115" s="1"/>
      <c r="C115" s="1"/>
      <c r="D115" s="1"/>
      <c r="E115" s="1"/>
      <c r="F115" s="1" t="s">
        <v>109</v>
      </c>
      <c r="G115" s="1"/>
      <c r="I115" s="3">
        <v>0</v>
      </c>
      <c r="J115" s="4"/>
      <c r="K115" s="3">
        <v>0</v>
      </c>
      <c r="L115" s="4"/>
      <c r="M115" s="3">
        <v>0</v>
      </c>
      <c r="N115" s="4"/>
      <c r="O115" s="3">
        <v>0</v>
      </c>
      <c r="Q115" s="3">
        <v>0</v>
      </c>
    </row>
    <row r="116" spans="1:18" hidden="1" x14ac:dyDescent="0.25">
      <c r="A116" s="1"/>
      <c r="B116" s="1"/>
      <c r="C116" s="1"/>
      <c r="D116" s="1"/>
      <c r="E116" s="1"/>
      <c r="F116" s="1" t="s">
        <v>110</v>
      </c>
      <c r="G116" s="1"/>
      <c r="I116" s="3">
        <v>0</v>
      </c>
      <c r="J116" s="4"/>
      <c r="K116" s="3">
        <v>0</v>
      </c>
      <c r="L116" s="4"/>
      <c r="M116" s="3">
        <v>0</v>
      </c>
      <c r="N116" s="4"/>
      <c r="O116" s="3">
        <v>0</v>
      </c>
      <c r="Q116" s="3">
        <v>0</v>
      </c>
    </row>
    <row r="117" spans="1:18" hidden="1" x14ac:dyDescent="0.25">
      <c r="A117" s="1"/>
      <c r="B117" s="1"/>
      <c r="C117" s="1"/>
      <c r="D117" s="1"/>
      <c r="E117" s="1"/>
      <c r="F117" s="1" t="s">
        <v>111</v>
      </c>
      <c r="G117" s="1"/>
      <c r="I117" s="3">
        <v>0</v>
      </c>
      <c r="J117" s="4"/>
      <c r="K117" s="3">
        <v>0</v>
      </c>
      <c r="L117" s="4"/>
      <c r="M117" s="3">
        <v>0</v>
      </c>
      <c r="N117" s="4"/>
      <c r="O117" s="3">
        <v>0</v>
      </c>
      <c r="Q117" s="3">
        <v>0</v>
      </c>
    </row>
    <row r="118" spans="1:18" hidden="1" x14ac:dyDescent="0.25">
      <c r="A118" s="1"/>
      <c r="B118" s="1"/>
      <c r="C118" s="1"/>
      <c r="D118" s="1"/>
      <c r="E118" s="1"/>
      <c r="F118" s="1" t="s">
        <v>112</v>
      </c>
      <c r="G118" s="1"/>
      <c r="I118" s="3">
        <v>0</v>
      </c>
      <c r="J118" s="4"/>
      <c r="K118" s="3">
        <v>0</v>
      </c>
      <c r="L118" s="4"/>
      <c r="M118" s="3">
        <v>0</v>
      </c>
      <c r="N118" s="4"/>
      <c r="O118" s="3">
        <v>0</v>
      </c>
      <c r="Q118" s="3">
        <v>0</v>
      </c>
    </row>
    <row r="119" spans="1:18" ht="15.75" hidden="1" thickBot="1" x14ac:dyDescent="0.3">
      <c r="A119" s="1"/>
      <c r="B119" s="1"/>
      <c r="C119" s="1"/>
      <c r="D119" s="1"/>
      <c r="E119" s="1"/>
      <c r="F119" s="1" t="s">
        <v>113</v>
      </c>
      <c r="G119" s="1"/>
      <c r="I119" s="5">
        <v>0</v>
      </c>
      <c r="J119" s="4"/>
      <c r="K119" s="5">
        <v>0</v>
      </c>
      <c r="L119" s="4"/>
      <c r="M119" s="5">
        <v>0</v>
      </c>
      <c r="N119" s="4"/>
      <c r="O119" s="5">
        <v>0</v>
      </c>
      <c r="Q119" s="5">
        <v>0</v>
      </c>
    </row>
    <row r="120" spans="1:18" x14ac:dyDescent="0.25">
      <c r="A120" s="1"/>
      <c r="B120" s="1"/>
      <c r="C120" s="1"/>
      <c r="D120" s="1"/>
      <c r="E120" s="1" t="s">
        <v>114</v>
      </c>
      <c r="F120" s="1"/>
      <c r="G120" s="1"/>
      <c r="I120" s="3">
        <f>ROUND(SUM(I98:I119),5)</f>
        <v>3415.97</v>
      </c>
      <c r="J120" s="4"/>
      <c r="K120" s="3">
        <f>ROUND(SUM(K98:K119),5)</f>
        <v>3103.25</v>
      </c>
      <c r="L120" s="4"/>
      <c r="M120" s="3">
        <f>ROUND(SUM(M98:M119),5)</f>
        <v>3899.76</v>
      </c>
      <c r="N120" s="4"/>
      <c r="O120" s="3">
        <f>ROUND(SUM(O98:O119),5)</f>
        <v>13487.68</v>
      </c>
      <c r="Q120" s="3">
        <f>ROUND(SUM(Q98:Q119),5)</f>
        <v>4900</v>
      </c>
    </row>
    <row r="121" spans="1:18" x14ac:dyDescent="0.25">
      <c r="A121" s="1"/>
      <c r="B121" s="1"/>
      <c r="C121" s="1"/>
      <c r="D121" s="1"/>
      <c r="E121" s="1" t="s">
        <v>115</v>
      </c>
      <c r="F121" s="1"/>
      <c r="G121" s="1"/>
      <c r="I121" s="3"/>
      <c r="J121" s="4"/>
      <c r="K121" s="3"/>
      <c r="L121" s="4"/>
      <c r="M121" s="3"/>
      <c r="N121" s="4"/>
      <c r="O121" s="3"/>
      <c r="Q121" s="3"/>
    </row>
    <row r="122" spans="1:18" x14ac:dyDescent="0.25">
      <c r="A122" s="1"/>
      <c r="B122" s="1"/>
      <c r="C122" s="1"/>
      <c r="D122" s="1"/>
      <c r="E122" s="1"/>
      <c r="F122" s="1" t="s">
        <v>116</v>
      </c>
      <c r="G122" s="1"/>
      <c r="I122" s="3">
        <v>236.55</v>
      </c>
      <c r="J122" s="4"/>
      <c r="K122" s="3">
        <v>703.84</v>
      </c>
      <c r="L122" s="4"/>
      <c r="M122" s="3">
        <v>677.79</v>
      </c>
      <c r="N122" s="4"/>
      <c r="O122" s="3">
        <v>688.73</v>
      </c>
      <c r="Q122" s="3">
        <v>750</v>
      </c>
    </row>
    <row r="123" spans="1:18" x14ac:dyDescent="0.25">
      <c r="A123" s="1"/>
      <c r="B123" s="1"/>
      <c r="C123" s="1"/>
      <c r="D123" s="1"/>
      <c r="E123" s="1"/>
      <c r="F123" s="1" t="s">
        <v>117</v>
      </c>
      <c r="G123" s="1"/>
      <c r="I123" s="3">
        <v>823.01</v>
      </c>
      <c r="J123" s="4"/>
      <c r="K123" s="3">
        <v>1238.49</v>
      </c>
      <c r="L123" s="4"/>
      <c r="M123" s="3">
        <v>2039.67</v>
      </c>
      <c r="N123" s="4"/>
      <c r="O123" s="3">
        <v>1287.21</v>
      </c>
      <c r="Q123" s="34">
        <v>0</v>
      </c>
      <c r="R123" t="s">
        <v>223</v>
      </c>
    </row>
    <row r="124" spans="1:18" x14ac:dyDescent="0.25">
      <c r="A124" s="1"/>
      <c r="B124" s="1"/>
      <c r="C124" s="1"/>
      <c r="D124" s="1"/>
      <c r="E124" s="1"/>
      <c r="F124" s="1" t="s">
        <v>118</v>
      </c>
      <c r="G124" s="1"/>
      <c r="I124" s="3">
        <v>86.62</v>
      </c>
      <c r="J124" s="4"/>
      <c r="K124" s="3">
        <v>0</v>
      </c>
      <c r="L124" s="4"/>
      <c r="M124" s="3">
        <v>0</v>
      </c>
      <c r="N124" s="4"/>
      <c r="O124" s="3">
        <v>0</v>
      </c>
      <c r="Q124" s="3">
        <v>0</v>
      </c>
    </row>
    <row r="125" spans="1:18" x14ac:dyDescent="0.25">
      <c r="A125" s="1"/>
      <c r="B125" s="1"/>
      <c r="C125" s="1"/>
      <c r="D125" s="1"/>
      <c r="E125" s="1"/>
      <c r="F125" s="1" t="s">
        <v>119</v>
      </c>
      <c r="G125" s="1"/>
      <c r="I125" s="3">
        <v>2318.65</v>
      </c>
      <c r="J125" s="4"/>
      <c r="K125" s="3">
        <v>2927.92</v>
      </c>
      <c r="L125" s="4"/>
      <c r="M125" s="3">
        <v>4395.3</v>
      </c>
      <c r="N125" s="4"/>
      <c r="O125" s="3">
        <v>500.1</v>
      </c>
      <c r="Q125" s="3">
        <v>3500</v>
      </c>
      <c r="R125" t="s">
        <v>214</v>
      </c>
    </row>
    <row r="126" spans="1:18" x14ac:dyDescent="0.25">
      <c r="A126" s="1"/>
      <c r="B126" s="1"/>
      <c r="C126" s="1"/>
      <c r="D126" s="1"/>
      <c r="E126" s="1"/>
      <c r="F126" s="1" t="s">
        <v>120</v>
      </c>
      <c r="G126" s="1"/>
      <c r="I126" s="3">
        <v>0</v>
      </c>
      <c r="J126" s="4"/>
      <c r="K126" s="3">
        <v>0</v>
      </c>
      <c r="L126" s="4"/>
      <c r="M126" s="3">
        <v>878.97</v>
      </c>
      <c r="N126" s="4"/>
      <c r="O126" s="3">
        <v>0</v>
      </c>
      <c r="Q126" s="3">
        <v>0</v>
      </c>
    </row>
    <row r="127" spans="1:18" x14ac:dyDescent="0.25">
      <c r="A127" s="1"/>
      <c r="B127" s="1"/>
      <c r="C127" s="1"/>
      <c r="D127" s="1"/>
      <c r="E127" s="1"/>
      <c r="F127" s="1" t="s">
        <v>121</v>
      </c>
      <c r="G127" s="1"/>
      <c r="I127" s="3">
        <v>1465.9</v>
      </c>
      <c r="J127" s="4"/>
      <c r="K127" s="3">
        <v>0</v>
      </c>
      <c r="L127" s="4"/>
      <c r="M127" s="3">
        <v>4748.97</v>
      </c>
      <c r="N127" s="4"/>
      <c r="O127" s="3">
        <v>3767.13</v>
      </c>
      <c r="Q127" s="3">
        <v>3500</v>
      </c>
    </row>
    <row r="128" spans="1:18" ht="15.75" thickBot="1" x14ac:dyDescent="0.3">
      <c r="A128" s="1"/>
      <c r="B128" s="1"/>
      <c r="C128" s="1"/>
      <c r="D128" s="1"/>
      <c r="E128" s="1"/>
      <c r="F128" s="1" t="s">
        <v>122</v>
      </c>
      <c r="G128" s="1"/>
      <c r="I128" s="5">
        <v>1185.81</v>
      </c>
      <c r="J128" s="4"/>
      <c r="K128" s="5">
        <v>199.86</v>
      </c>
      <c r="L128" s="4"/>
      <c r="M128" s="5">
        <v>787.77</v>
      </c>
      <c r="N128" s="4"/>
      <c r="O128" s="5">
        <v>118.98</v>
      </c>
      <c r="Q128" s="5">
        <v>500</v>
      </c>
    </row>
    <row r="129" spans="1:18" x14ac:dyDescent="0.25">
      <c r="A129" s="1"/>
      <c r="B129" s="1"/>
      <c r="C129" s="1"/>
      <c r="D129" s="1"/>
      <c r="E129" s="1" t="s">
        <v>123</v>
      </c>
      <c r="F129" s="1"/>
      <c r="G129" s="1"/>
      <c r="I129" s="3">
        <f>ROUND(SUM(I121:I128),5)</f>
        <v>6116.54</v>
      </c>
      <c r="J129" s="4"/>
      <c r="K129" s="3">
        <f>ROUND(SUM(K121:K128),5)</f>
        <v>5070.1099999999997</v>
      </c>
      <c r="L129" s="4"/>
      <c r="M129" s="3">
        <f>ROUND(SUM(M121:M128),5)</f>
        <v>13528.47</v>
      </c>
      <c r="N129" s="4"/>
      <c r="O129" s="3">
        <f>ROUND(SUM(O121:O128),5)</f>
        <v>6362.15</v>
      </c>
      <c r="Q129" s="3">
        <f>ROUND(SUM(Q121:Q128),5)</f>
        <v>8250</v>
      </c>
    </row>
    <row r="130" spans="1:18" x14ac:dyDescent="0.25">
      <c r="A130" s="1"/>
      <c r="B130" s="1"/>
      <c r="C130" s="1"/>
      <c r="D130" s="1"/>
      <c r="E130" s="1" t="s">
        <v>124</v>
      </c>
      <c r="F130" s="1"/>
      <c r="G130" s="1"/>
      <c r="I130" s="3"/>
      <c r="J130" s="4"/>
      <c r="K130" s="3"/>
      <c r="L130" s="4"/>
      <c r="M130" s="3"/>
      <c r="N130" s="4"/>
      <c r="O130" s="3"/>
      <c r="Q130" s="3"/>
    </row>
    <row r="131" spans="1:18" x14ac:dyDescent="0.25">
      <c r="A131" s="1"/>
      <c r="B131" s="1"/>
      <c r="C131" s="1"/>
      <c r="D131" s="1"/>
      <c r="E131" s="1"/>
      <c r="F131" s="1" t="s">
        <v>125</v>
      </c>
      <c r="G131" s="1"/>
      <c r="I131" s="3">
        <v>0</v>
      </c>
      <c r="J131" s="4"/>
      <c r="K131" s="3">
        <v>45850</v>
      </c>
      <c r="L131" s="4"/>
      <c r="M131" s="3">
        <v>0</v>
      </c>
      <c r="N131" s="4"/>
      <c r="O131" s="3">
        <v>0</v>
      </c>
      <c r="Q131" s="3">
        <v>0</v>
      </c>
    </row>
    <row r="132" spans="1:18" x14ac:dyDescent="0.25">
      <c r="A132" s="1"/>
      <c r="B132" s="1"/>
      <c r="C132" s="1"/>
      <c r="D132" s="1"/>
      <c r="E132" s="1"/>
      <c r="F132" s="1" t="s">
        <v>126</v>
      </c>
      <c r="G132" s="1"/>
      <c r="I132" s="3">
        <v>0</v>
      </c>
      <c r="J132" s="4"/>
      <c r="K132" s="3">
        <v>2802.36</v>
      </c>
      <c r="L132" s="4"/>
      <c r="M132" s="3">
        <v>6266.26</v>
      </c>
      <c r="N132" s="4"/>
      <c r="O132" s="3">
        <v>6811.78</v>
      </c>
      <c r="Q132" s="3">
        <v>0</v>
      </c>
    </row>
    <row r="133" spans="1:18" x14ac:dyDescent="0.25">
      <c r="A133" s="1"/>
      <c r="B133" s="1"/>
      <c r="C133" s="1"/>
      <c r="D133" s="1"/>
      <c r="E133" s="1"/>
      <c r="F133" s="1" t="s">
        <v>127</v>
      </c>
      <c r="G133" s="1"/>
      <c r="I133" s="3">
        <v>0</v>
      </c>
      <c r="J133" s="4"/>
      <c r="K133" s="3">
        <v>2767.47</v>
      </c>
      <c r="L133" s="4"/>
      <c r="M133" s="3">
        <v>7674.84</v>
      </c>
      <c r="N133" s="4"/>
      <c r="O133" s="3">
        <v>0</v>
      </c>
      <c r="Q133" s="3">
        <v>5000</v>
      </c>
      <c r="R133" t="s">
        <v>215</v>
      </c>
    </row>
    <row r="134" spans="1:18" x14ac:dyDescent="0.25">
      <c r="A134" s="1"/>
      <c r="B134" s="1"/>
      <c r="C134" s="1"/>
      <c r="D134" s="1"/>
      <c r="E134" s="1"/>
      <c r="F134" s="1" t="s">
        <v>128</v>
      </c>
      <c r="G134" s="1"/>
      <c r="I134" s="3">
        <v>411.02</v>
      </c>
      <c r="J134" s="4"/>
      <c r="K134" s="3">
        <v>1803.65</v>
      </c>
      <c r="L134" s="4"/>
      <c r="M134" s="3">
        <v>10448.6</v>
      </c>
      <c r="N134" s="4"/>
      <c r="O134" s="3">
        <v>10353.5</v>
      </c>
      <c r="Q134" s="3">
        <v>10500</v>
      </c>
    </row>
    <row r="135" spans="1:18" x14ac:dyDescent="0.25">
      <c r="A135" s="1"/>
      <c r="B135" s="1"/>
      <c r="C135" s="1"/>
      <c r="D135" s="1"/>
      <c r="E135" s="1"/>
      <c r="F135" s="1" t="s">
        <v>129</v>
      </c>
      <c r="G135" s="1"/>
      <c r="I135" s="3">
        <v>0</v>
      </c>
      <c r="J135" s="4"/>
      <c r="K135" s="3">
        <v>0</v>
      </c>
      <c r="L135" s="4"/>
      <c r="M135" s="3">
        <v>0</v>
      </c>
      <c r="N135" s="4"/>
      <c r="O135" s="3">
        <v>22013.67</v>
      </c>
      <c r="Q135" s="3">
        <v>0</v>
      </c>
    </row>
    <row r="136" spans="1:18" x14ac:dyDescent="0.25">
      <c r="A136" s="1"/>
      <c r="B136" s="1"/>
      <c r="C136" s="1"/>
      <c r="D136" s="1"/>
      <c r="E136" s="1"/>
      <c r="F136" s="16" t="s">
        <v>220</v>
      </c>
      <c r="G136" s="16"/>
      <c r="H136" s="17"/>
      <c r="I136" s="18">
        <v>0</v>
      </c>
      <c r="J136" s="19"/>
      <c r="K136" s="18">
        <v>0</v>
      </c>
      <c r="L136" s="19"/>
      <c r="M136" s="18">
        <v>0</v>
      </c>
      <c r="N136" s="19"/>
      <c r="O136" s="18">
        <v>0</v>
      </c>
      <c r="P136" s="17"/>
      <c r="Q136" s="18">
        <v>2550</v>
      </c>
      <c r="R136" t="s">
        <v>260</v>
      </c>
    </row>
    <row r="137" spans="1:18" ht="15.75" thickBot="1" x14ac:dyDescent="0.3">
      <c r="A137" s="1"/>
      <c r="B137" s="1"/>
      <c r="C137" s="1"/>
      <c r="D137" s="1"/>
      <c r="E137" s="1"/>
      <c r="F137" s="1" t="s">
        <v>130</v>
      </c>
      <c r="G137" s="1"/>
      <c r="I137" s="5">
        <v>0</v>
      </c>
      <c r="J137" s="4"/>
      <c r="K137" s="5">
        <v>222</v>
      </c>
      <c r="L137" s="4"/>
      <c r="M137" s="5">
        <v>0</v>
      </c>
      <c r="N137" s="4"/>
      <c r="O137" s="5">
        <v>0</v>
      </c>
      <c r="Q137" s="5">
        <v>0</v>
      </c>
    </row>
    <row r="138" spans="1:18" x14ac:dyDescent="0.25">
      <c r="A138" s="1"/>
      <c r="B138" s="1"/>
      <c r="C138" s="1"/>
      <c r="D138" s="1"/>
      <c r="E138" s="1" t="s">
        <v>131</v>
      </c>
      <c r="F138" s="1"/>
      <c r="G138" s="1"/>
      <c r="I138" s="3">
        <f>ROUND(SUM(I130:I137),5)</f>
        <v>411.02</v>
      </c>
      <c r="J138" s="4"/>
      <c r="K138" s="3">
        <f>ROUND(SUM(K130:K137),5)</f>
        <v>53445.48</v>
      </c>
      <c r="L138" s="4"/>
      <c r="M138" s="3">
        <f>ROUND(SUM(M130:M137),5)</f>
        <v>24389.7</v>
      </c>
      <c r="N138" s="4"/>
      <c r="O138" s="3">
        <f>ROUND(SUM(O130:O137),5)</f>
        <v>39178.949999999997</v>
      </c>
      <c r="Q138" s="3">
        <f>ROUND(SUM(Q130:Q137),5)</f>
        <v>18050</v>
      </c>
    </row>
    <row r="139" spans="1:18" hidden="1" x14ac:dyDescent="0.25">
      <c r="A139" s="1"/>
      <c r="B139" s="1"/>
      <c r="C139" s="1"/>
      <c r="D139" s="1"/>
      <c r="E139" s="1" t="s">
        <v>132</v>
      </c>
      <c r="F139" s="1"/>
      <c r="G139" s="1"/>
      <c r="I139" s="3">
        <v>0</v>
      </c>
      <c r="J139" s="4"/>
      <c r="K139" s="3">
        <v>0</v>
      </c>
      <c r="L139" s="4"/>
      <c r="M139" s="3">
        <v>0</v>
      </c>
      <c r="N139" s="4"/>
      <c r="O139" s="3">
        <v>0</v>
      </c>
      <c r="Q139" s="3">
        <v>0</v>
      </c>
    </row>
    <row r="140" spans="1:18" hidden="1" x14ac:dyDescent="0.25">
      <c r="A140" s="1"/>
      <c r="B140" s="1"/>
      <c r="C140" s="1"/>
      <c r="D140" s="1"/>
      <c r="E140" s="1" t="s">
        <v>133</v>
      </c>
      <c r="F140" s="1"/>
      <c r="G140" s="1"/>
      <c r="I140" s="3">
        <v>0</v>
      </c>
      <c r="J140" s="4"/>
      <c r="K140" s="3">
        <v>0</v>
      </c>
      <c r="L140" s="4"/>
      <c r="M140" s="3">
        <v>0</v>
      </c>
      <c r="N140" s="4"/>
      <c r="O140" s="3">
        <v>0</v>
      </c>
      <c r="Q140" s="3">
        <v>0</v>
      </c>
    </row>
    <row r="141" spans="1:18" hidden="1" x14ac:dyDescent="0.25">
      <c r="A141" s="1"/>
      <c r="B141" s="1"/>
      <c r="C141" s="1"/>
      <c r="D141" s="1"/>
      <c r="E141" s="1" t="s">
        <v>134</v>
      </c>
      <c r="F141" s="1"/>
      <c r="G141" s="1"/>
      <c r="I141" s="3">
        <v>0</v>
      </c>
      <c r="J141" s="4"/>
      <c r="K141" s="3">
        <v>0</v>
      </c>
      <c r="L141" s="4"/>
      <c r="M141" s="3">
        <v>0</v>
      </c>
      <c r="N141" s="4"/>
      <c r="O141" s="3">
        <v>0</v>
      </c>
      <c r="Q141" s="3">
        <v>0</v>
      </c>
    </row>
    <row r="142" spans="1:18" x14ac:dyDescent="0.25">
      <c r="A142" s="1"/>
      <c r="B142" s="1"/>
      <c r="C142" s="1"/>
      <c r="D142" s="1"/>
      <c r="E142" s="1" t="s">
        <v>135</v>
      </c>
      <c r="F142" s="1"/>
      <c r="G142" s="1"/>
      <c r="I142" s="3"/>
      <c r="J142" s="4"/>
      <c r="K142" s="3"/>
      <c r="L142" s="4"/>
      <c r="M142" s="3"/>
      <c r="N142" s="4"/>
      <c r="O142" s="3"/>
      <c r="Q142" s="3"/>
    </row>
    <row r="143" spans="1:18" x14ac:dyDescent="0.25">
      <c r="A143" s="1"/>
      <c r="B143" s="1"/>
      <c r="C143" s="1"/>
      <c r="D143" s="1"/>
      <c r="E143" s="1"/>
      <c r="F143" s="1" t="s">
        <v>136</v>
      </c>
      <c r="G143" s="1"/>
      <c r="I143" s="3">
        <v>0</v>
      </c>
      <c r="J143" s="4"/>
      <c r="K143" s="3">
        <v>0</v>
      </c>
      <c r="L143" s="4"/>
      <c r="M143" s="3">
        <v>0</v>
      </c>
      <c r="N143" s="4"/>
      <c r="O143" s="3">
        <v>0</v>
      </c>
      <c r="Q143" s="3">
        <v>500</v>
      </c>
    </row>
    <row r="144" spans="1:18" x14ac:dyDescent="0.25">
      <c r="A144" s="1"/>
      <c r="B144" s="1"/>
      <c r="C144" s="1"/>
      <c r="D144" s="1"/>
      <c r="E144" s="1"/>
      <c r="F144" s="1" t="s">
        <v>137</v>
      </c>
      <c r="G144" s="1"/>
      <c r="I144" s="3">
        <v>0</v>
      </c>
      <c r="J144" s="4"/>
      <c r="K144" s="3">
        <v>500</v>
      </c>
      <c r="L144" s="4"/>
      <c r="M144" s="3">
        <v>0</v>
      </c>
      <c r="N144" s="4"/>
      <c r="O144" s="3">
        <v>0</v>
      </c>
      <c r="Q144" s="3">
        <v>500</v>
      </c>
    </row>
    <row r="145" spans="1:18" x14ac:dyDescent="0.25">
      <c r="A145" s="1"/>
      <c r="B145" s="1"/>
      <c r="C145" s="1"/>
      <c r="D145" s="1"/>
      <c r="E145" s="1"/>
      <c r="F145" s="1" t="s">
        <v>138</v>
      </c>
      <c r="G145" s="1"/>
      <c r="I145" s="3">
        <v>0</v>
      </c>
      <c r="J145" s="4"/>
      <c r="K145" s="3">
        <v>500</v>
      </c>
      <c r="L145" s="4"/>
      <c r="M145" s="3">
        <v>0</v>
      </c>
      <c r="N145" s="4"/>
      <c r="O145" s="3">
        <v>0</v>
      </c>
      <c r="Q145" s="3">
        <v>0</v>
      </c>
    </row>
    <row r="146" spans="1:18" x14ac:dyDescent="0.25">
      <c r="A146" s="1"/>
      <c r="B146" s="1"/>
      <c r="C146" s="1"/>
      <c r="D146" s="1"/>
      <c r="E146" s="1"/>
      <c r="F146" s="1" t="s">
        <v>139</v>
      </c>
      <c r="G146" s="1"/>
      <c r="I146" s="3">
        <v>0</v>
      </c>
      <c r="J146" s="4"/>
      <c r="K146" s="3">
        <v>0</v>
      </c>
      <c r="L146" s="4"/>
      <c r="M146" s="3">
        <v>0</v>
      </c>
      <c r="N146" s="4"/>
      <c r="O146" s="3">
        <v>0</v>
      </c>
      <c r="Q146" s="3">
        <v>0</v>
      </c>
    </row>
    <row r="147" spans="1:18" x14ac:dyDescent="0.25">
      <c r="A147" s="1"/>
      <c r="B147" s="1"/>
      <c r="C147" s="1"/>
      <c r="D147" s="1"/>
      <c r="E147" s="1"/>
      <c r="F147" s="1" t="s">
        <v>140</v>
      </c>
      <c r="G147" s="1"/>
      <c r="I147" s="3">
        <v>0</v>
      </c>
      <c r="J147" s="4"/>
      <c r="K147" s="3">
        <v>0</v>
      </c>
      <c r="L147" s="4"/>
      <c r="M147" s="3">
        <v>0</v>
      </c>
      <c r="N147" s="4"/>
      <c r="O147" s="3">
        <v>0</v>
      </c>
      <c r="Q147" s="3">
        <v>500</v>
      </c>
    </row>
    <row r="148" spans="1:18" x14ac:dyDescent="0.25">
      <c r="A148" s="1"/>
      <c r="B148" s="1"/>
      <c r="C148" s="1"/>
      <c r="D148" s="1"/>
      <c r="E148" s="1"/>
      <c r="F148" s="1" t="s">
        <v>141</v>
      </c>
      <c r="G148" s="1"/>
      <c r="I148" s="3">
        <v>0</v>
      </c>
      <c r="J148" s="4"/>
      <c r="K148" s="3">
        <v>250</v>
      </c>
      <c r="L148" s="4"/>
      <c r="M148" s="3">
        <v>250</v>
      </c>
      <c r="N148" s="4"/>
      <c r="O148" s="3">
        <v>4937.5</v>
      </c>
      <c r="Q148" s="3">
        <v>6500</v>
      </c>
    </row>
    <row r="149" spans="1:18" x14ac:dyDescent="0.25">
      <c r="A149" s="1"/>
      <c r="B149" s="1"/>
      <c r="C149" s="1"/>
      <c r="D149" s="1"/>
      <c r="E149" s="1"/>
      <c r="F149" s="1" t="s">
        <v>142</v>
      </c>
      <c r="G149" s="1"/>
      <c r="I149" s="3">
        <v>3500</v>
      </c>
      <c r="J149" s="4"/>
      <c r="K149" s="3">
        <v>3312.5</v>
      </c>
      <c r="L149" s="4"/>
      <c r="M149" s="3">
        <v>3750</v>
      </c>
      <c r="N149" s="4"/>
      <c r="O149" s="3">
        <v>0</v>
      </c>
      <c r="Q149" s="3">
        <v>0</v>
      </c>
    </row>
    <row r="150" spans="1:18" x14ac:dyDescent="0.25">
      <c r="A150" s="1"/>
      <c r="B150" s="1"/>
      <c r="C150" s="1"/>
      <c r="D150" s="1"/>
      <c r="E150" s="1"/>
      <c r="F150" s="1" t="s">
        <v>143</v>
      </c>
      <c r="G150" s="1"/>
      <c r="I150" s="3">
        <v>0</v>
      </c>
      <c r="J150" s="4"/>
      <c r="K150" s="3">
        <v>0</v>
      </c>
      <c r="L150" s="4"/>
      <c r="M150" s="3">
        <v>0</v>
      </c>
      <c r="N150" s="4"/>
      <c r="O150" s="3">
        <v>0</v>
      </c>
      <c r="Q150" s="3">
        <v>0</v>
      </c>
    </row>
    <row r="151" spans="1:18" ht="15.75" thickBot="1" x14ac:dyDescent="0.3">
      <c r="A151" s="1"/>
      <c r="B151" s="1"/>
      <c r="C151" s="1"/>
      <c r="D151" s="1"/>
      <c r="E151" s="1"/>
      <c r="F151" s="1" t="s">
        <v>144</v>
      </c>
      <c r="G151" s="1"/>
      <c r="I151" s="5">
        <v>0</v>
      </c>
      <c r="J151" s="4"/>
      <c r="K151" s="5">
        <v>0</v>
      </c>
      <c r="L151" s="4"/>
      <c r="M151" s="5">
        <v>0</v>
      </c>
      <c r="N151" s="4"/>
      <c r="O151" s="5">
        <v>327.51</v>
      </c>
      <c r="Q151" s="5">
        <v>0</v>
      </c>
    </row>
    <row r="152" spans="1:18" x14ac:dyDescent="0.25">
      <c r="A152" s="1"/>
      <c r="B152" s="1"/>
      <c r="C152" s="1"/>
      <c r="D152" s="1"/>
      <c r="E152" s="1" t="s">
        <v>145</v>
      </c>
      <c r="F152" s="1"/>
      <c r="G152" s="1"/>
      <c r="I152" s="3">
        <f>ROUND(SUM(I142:I151),5)</f>
        <v>3500</v>
      </c>
      <c r="J152" s="4"/>
      <c r="K152" s="3">
        <f>ROUND(SUM(K142:K151),5)</f>
        <v>4562.5</v>
      </c>
      <c r="L152" s="4"/>
      <c r="M152" s="3">
        <f>ROUND(SUM(M142:M151),5)</f>
        <v>4000</v>
      </c>
      <c r="N152" s="4"/>
      <c r="O152" s="3">
        <f>ROUND(SUM(O142:O151),5)</f>
        <v>5265.01</v>
      </c>
      <c r="Q152" s="3">
        <f>ROUND(SUM(Q142:Q151),5)</f>
        <v>8000</v>
      </c>
    </row>
    <row r="153" spans="1:18" x14ac:dyDescent="0.25">
      <c r="A153" s="1"/>
      <c r="B153" s="1"/>
      <c r="C153" s="1"/>
      <c r="D153" s="1"/>
      <c r="E153" s="1" t="s">
        <v>146</v>
      </c>
      <c r="F153" s="1"/>
      <c r="G153" s="1"/>
      <c r="I153" s="3">
        <v>0</v>
      </c>
      <c r="J153" s="4"/>
      <c r="K153" s="3">
        <v>0</v>
      </c>
      <c r="L153" s="4"/>
      <c r="M153" s="3">
        <v>0</v>
      </c>
      <c r="N153" s="4"/>
      <c r="O153" s="3">
        <v>0</v>
      </c>
      <c r="Q153" s="3">
        <v>0</v>
      </c>
    </row>
    <row r="154" spans="1:18" x14ac:dyDescent="0.25">
      <c r="A154" s="1"/>
      <c r="B154" s="1"/>
      <c r="C154" s="1"/>
      <c r="D154" s="1"/>
      <c r="E154" s="1" t="s">
        <v>147</v>
      </c>
      <c r="F154" s="1"/>
      <c r="G154" s="1"/>
      <c r="I154" s="3"/>
      <c r="J154" s="4"/>
      <c r="K154" s="3"/>
      <c r="L154" s="4"/>
      <c r="M154" s="3"/>
      <c r="N154" s="4"/>
      <c r="O154" s="3"/>
      <c r="Q154" s="3"/>
    </row>
    <row r="155" spans="1:18" x14ac:dyDescent="0.25">
      <c r="A155" s="1"/>
      <c r="B155" s="1"/>
      <c r="C155" s="1"/>
      <c r="D155" s="1"/>
      <c r="E155" s="1"/>
      <c r="F155" s="1" t="s">
        <v>148</v>
      </c>
      <c r="G155" s="1"/>
      <c r="I155" s="3">
        <v>6718.05</v>
      </c>
      <c r="J155" s="4"/>
      <c r="K155" s="3">
        <v>2250</v>
      </c>
      <c r="L155" s="4"/>
      <c r="M155" s="3">
        <v>2250</v>
      </c>
      <c r="N155" s="4"/>
      <c r="O155" s="3">
        <v>1500</v>
      </c>
      <c r="Q155" s="34">
        <v>2250</v>
      </c>
    </row>
    <row r="156" spans="1:18" x14ac:dyDescent="0.25">
      <c r="A156" s="1"/>
      <c r="B156" s="1"/>
      <c r="C156" s="1"/>
      <c r="D156" s="1"/>
      <c r="E156" s="1"/>
      <c r="F156" s="1" t="s">
        <v>149</v>
      </c>
      <c r="G156" s="1"/>
      <c r="I156" s="3">
        <v>12470.96</v>
      </c>
      <c r="J156" s="4"/>
      <c r="K156" s="3">
        <v>14632.45</v>
      </c>
      <c r="L156" s="4"/>
      <c r="M156" s="3">
        <v>9524.4500000000007</v>
      </c>
      <c r="N156" s="4"/>
      <c r="O156" s="3">
        <v>0</v>
      </c>
      <c r="Q156" s="3">
        <v>15000</v>
      </c>
      <c r="R156" t="s">
        <v>216</v>
      </c>
    </row>
    <row r="157" spans="1:18" x14ac:dyDescent="0.25">
      <c r="A157" s="1"/>
      <c r="B157" s="1"/>
      <c r="C157" s="1"/>
      <c r="D157" s="1"/>
      <c r="E157" s="1"/>
      <c r="F157" s="1" t="s">
        <v>150</v>
      </c>
      <c r="G157" s="1"/>
      <c r="I157" s="3">
        <v>0</v>
      </c>
      <c r="J157" s="4"/>
      <c r="K157" s="3">
        <v>10398.879999999999</v>
      </c>
      <c r="L157" s="4"/>
      <c r="M157" s="3">
        <v>13529.97</v>
      </c>
      <c r="N157" s="4"/>
      <c r="O157" s="3">
        <v>12872.37</v>
      </c>
      <c r="Q157" s="3">
        <v>13000</v>
      </c>
      <c r="R157" t="s">
        <v>217</v>
      </c>
    </row>
    <row r="158" spans="1:18" ht="15.75" thickBot="1" x14ac:dyDescent="0.3">
      <c r="A158" s="1"/>
      <c r="B158" s="1"/>
      <c r="C158" s="1"/>
      <c r="D158" s="1"/>
      <c r="E158" s="1"/>
      <c r="F158" s="1" t="s">
        <v>151</v>
      </c>
      <c r="G158" s="1"/>
      <c r="I158" s="5">
        <v>0</v>
      </c>
      <c r="J158" s="4"/>
      <c r="K158" s="5">
        <v>0</v>
      </c>
      <c r="L158" s="4"/>
      <c r="M158" s="5">
        <v>0</v>
      </c>
      <c r="N158" s="4"/>
      <c r="O158" s="5">
        <v>0</v>
      </c>
      <c r="Q158" s="5">
        <v>0</v>
      </c>
    </row>
    <row r="159" spans="1:18" x14ac:dyDescent="0.25">
      <c r="A159" s="1"/>
      <c r="B159" s="1"/>
      <c r="C159" s="1"/>
      <c r="D159" s="1"/>
      <c r="E159" s="1" t="s">
        <v>152</v>
      </c>
      <c r="F159" s="1"/>
      <c r="G159" s="1"/>
      <c r="I159" s="3">
        <f>ROUND(SUM(I154:I158),5)</f>
        <v>19189.009999999998</v>
      </c>
      <c r="J159" s="4"/>
      <c r="K159" s="3">
        <f>ROUND(SUM(K154:K158),5)</f>
        <v>27281.33</v>
      </c>
      <c r="L159" s="4"/>
      <c r="M159" s="3">
        <f>ROUND(SUM(M154:M158),5)</f>
        <v>25304.42</v>
      </c>
      <c r="N159" s="4"/>
      <c r="O159" s="3">
        <f>ROUND(SUM(O154:O158),5)</f>
        <v>14372.37</v>
      </c>
      <c r="Q159" s="3">
        <f>ROUND(SUM(Q154:Q158),5)</f>
        <v>30250</v>
      </c>
    </row>
    <row r="160" spans="1:18" hidden="1" x14ac:dyDescent="0.25">
      <c r="A160" s="1"/>
      <c r="B160" s="1"/>
      <c r="C160" s="1"/>
      <c r="D160" s="1"/>
      <c r="E160" s="1" t="s">
        <v>153</v>
      </c>
      <c r="F160" s="1"/>
      <c r="G160" s="1"/>
      <c r="I160" s="3">
        <v>0</v>
      </c>
      <c r="J160" s="4"/>
      <c r="K160" s="3">
        <v>0</v>
      </c>
      <c r="L160" s="4"/>
      <c r="M160" s="3">
        <v>0</v>
      </c>
      <c r="N160" s="4"/>
      <c r="O160" s="3">
        <v>0</v>
      </c>
      <c r="Q160" s="3">
        <v>0</v>
      </c>
    </row>
    <row r="161" spans="1:17" hidden="1" x14ac:dyDescent="0.25">
      <c r="A161" s="1"/>
      <c r="B161" s="1"/>
      <c r="C161" s="1"/>
      <c r="D161" s="1"/>
      <c r="E161" s="1" t="s">
        <v>154</v>
      </c>
      <c r="F161" s="1"/>
      <c r="G161" s="1"/>
      <c r="I161" s="3">
        <v>0</v>
      </c>
      <c r="J161" s="4"/>
      <c r="K161" s="3">
        <v>0</v>
      </c>
      <c r="L161" s="4"/>
      <c r="M161" s="3">
        <v>0</v>
      </c>
      <c r="N161" s="4"/>
      <c r="O161" s="3">
        <v>0</v>
      </c>
      <c r="Q161" s="3">
        <v>0</v>
      </c>
    </row>
    <row r="162" spans="1:17" hidden="1" x14ac:dyDescent="0.25">
      <c r="A162" s="1"/>
      <c r="B162" s="1"/>
      <c r="C162" s="1"/>
      <c r="D162" s="1"/>
      <c r="E162" s="1" t="s">
        <v>155</v>
      </c>
      <c r="F162" s="1"/>
      <c r="G162" s="1"/>
      <c r="I162" s="3"/>
      <c r="J162" s="4"/>
      <c r="K162" s="3"/>
      <c r="L162" s="4"/>
      <c r="M162" s="3"/>
      <c r="N162" s="4"/>
      <c r="O162" s="3"/>
      <c r="Q162" s="3"/>
    </row>
    <row r="163" spans="1:17" hidden="1" x14ac:dyDescent="0.25">
      <c r="A163" s="1"/>
      <c r="B163" s="1"/>
      <c r="C163" s="1"/>
      <c r="D163" s="1"/>
      <c r="E163" s="1"/>
      <c r="F163" s="1" t="s">
        <v>156</v>
      </c>
      <c r="G163" s="1"/>
      <c r="I163" s="3"/>
      <c r="J163" s="4"/>
      <c r="K163" s="3"/>
      <c r="L163" s="4"/>
      <c r="M163" s="3"/>
      <c r="N163" s="4"/>
      <c r="O163" s="3"/>
      <c r="Q163" s="3"/>
    </row>
    <row r="164" spans="1:17" hidden="1" x14ac:dyDescent="0.25">
      <c r="A164" s="1"/>
      <c r="B164" s="1"/>
      <c r="C164" s="1"/>
      <c r="D164" s="1"/>
      <c r="E164" s="1"/>
      <c r="F164" s="1"/>
      <c r="G164" s="1" t="s">
        <v>157</v>
      </c>
      <c r="I164" s="13">
        <v>1540</v>
      </c>
      <c r="J164" s="4"/>
      <c r="K164" s="3">
        <v>0</v>
      </c>
      <c r="L164" s="4"/>
      <c r="M164" s="3">
        <v>0</v>
      </c>
      <c r="N164" s="4"/>
      <c r="O164" s="3">
        <v>0</v>
      </c>
      <c r="Q164" s="3">
        <v>0</v>
      </c>
    </row>
    <row r="165" spans="1:17" hidden="1" x14ac:dyDescent="0.25">
      <c r="A165" s="1"/>
      <c r="B165" s="1"/>
      <c r="C165" s="1"/>
      <c r="D165" s="1"/>
      <c r="E165" s="1"/>
      <c r="F165" s="1"/>
      <c r="G165" s="1" t="s">
        <v>158</v>
      </c>
      <c r="I165" s="13">
        <v>0</v>
      </c>
      <c r="J165" s="4"/>
      <c r="K165" s="3">
        <v>0</v>
      </c>
      <c r="L165" s="4"/>
      <c r="M165" s="3">
        <v>0</v>
      </c>
      <c r="N165" s="4"/>
      <c r="O165" s="3">
        <v>0</v>
      </c>
      <c r="Q165" s="3">
        <v>0</v>
      </c>
    </row>
    <row r="166" spans="1:17" hidden="1" x14ac:dyDescent="0.25">
      <c r="A166" s="1"/>
      <c r="B166" s="1"/>
      <c r="C166" s="1"/>
      <c r="D166" s="1"/>
      <c r="E166" s="1"/>
      <c r="F166" s="1"/>
      <c r="G166" s="1" t="s">
        <v>159</v>
      </c>
      <c r="I166" s="13">
        <v>2450</v>
      </c>
      <c r="J166" s="4"/>
      <c r="K166" s="3">
        <v>0</v>
      </c>
      <c r="L166" s="4"/>
      <c r="M166" s="3">
        <v>0</v>
      </c>
      <c r="N166" s="4"/>
      <c r="O166" s="3">
        <v>0</v>
      </c>
      <c r="Q166" s="3">
        <v>0</v>
      </c>
    </row>
    <row r="167" spans="1:17" hidden="1" x14ac:dyDescent="0.25">
      <c r="A167" s="1"/>
      <c r="B167" s="1"/>
      <c r="C167" s="1"/>
      <c r="D167" s="1"/>
      <c r="E167" s="1"/>
      <c r="F167" s="1"/>
      <c r="G167" s="1" t="s">
        <v>160</v>
      </c>
      <c r="I167" s="13">
        <v>17590</v>
      </c>
      <c r="J167" s="4"/>
      <c r="K167" s="3">
        <v>0</v>
      </c>
      <c r="L167" s="4"/>
      <c r="M167" s="3">
        <v>0</v>
      </c>
      <c r="N167" s="4"/>
      <c r="O167" s="3">
        <v>0</v>
      </c>
      <c r="Q167" s="3">
        <v>0</v>
      </c>
    </row>
    <row r="168" spans="1:17" hidden="1" x14ac:dyDescent="0.25">
      <c r="A168" s="1"/>
      <c r="B168" s="1"/>
      <c r="C168" s="1"/>
      <c r="D168" s="1"/>
      <c r="E168" s="1"/>
      <c r="F168" s="1"/>
      <c r="G168" s="1" t="s">
        <v>161</v>
      </c>
      <c r="I168" s="13">
        <v>535</v>
      </c>
      <c r="J168" s="4"/>
      <c r="K168" s="3">
        <v>0</v>
      </c>
      <c r="L168" s="4"/>
      <c r="M168" s="3">
        <v>0</v>
      </c>
      <c r="N168" s="4"/>
      <c r="O168" s="3">
        <v>0</v>
      </c>
      <c r="Q168" s="3">
        <v>0</v>
      </c>
    </row>
    <row r="169" spans="1:17" hidden="1" x14ac:dyDescent="0.25">
      <c r="A169" s="1"/>
      <c r="B169" s="1"/>
      <c r="C169" s="1"/>
      <c r="D169" s="1"/>
      <c r="E169" s="1"/>
      <c r="F169" s="1"/>
      <c r="G169" s="1" t="s">
        <v>162</v>
      </c>
      <c r="I169" s="13">
        <v>0</v>
      </c>
      <c r="J169" s="4"/>
      <c r="K169" s="3">
        <v>0</v>
      </c>
      <c r="L169" s="4"/>
      <c r="M169" s="3">
        <v>0</v>
      </c>
      <c r="N169" s="4"/>
      <c r="O169" s="3">
        <v>0</v>
      </c>
      <c r="Q169" s="3">
        <v>0</v>
      </c>
    </row>
    <row r="170" spans="1:17" hidden="1" x14ac:dyDescent="0.25">
      <c r="A170" s="1"/>
      <c r="B170" s="1"/>
      <c r="C170" s="1"/>
      <c r="D170" s="1"/>
      <c r="E170" s="1"/>
      <c r="F170" s="1"/>
      <c r="G170" s="1" t="s">
        <v>163</v>
      </c>
      <c r="I170" s="13">
        <v>71868</v>
      </c>
      <c r="J170" s="4"/>
      <c r="K170" s="3">
        <v>0</v>
      </c>
      <c r="L170" s="4"/>
      <c r="M170" s="3">
        <v>0</v>
      </c>
      <c r="N170" s="4"/>
      <c r="O170" s="3">
        <v>0</v>
      </c>
      <c r="Q170" s="3">
        <v>0</v>
      </c>
    </row>
    <row r="171" spans="1:17" hidden="1" x14ac:dyDescent="0.25">
      <c r="A171" s="1"/>
      <c r="B171" s="1"/>
      <c r="C171" s="1"/>
      <c r="D171" s="1"/>
      <c r="E171" s="1"/>
      <c r="F171" s="1"/>
      <c r="G171" s="1" t="s">
        <v>164</v>
      </c>
      <c r="I171" s="13">
        <v>3210</v>
      </c>
      <c r="J171" s="4"/>
      <c r="K171" s="3">
        <v>0</v>
      </c>
      <c r="L171" s="4"/>
      <c r="M171" s="3">
        <v>0</v>
      </c>
      <c r="N171" s="4"/>
      <c r="O171" s="3">
        <v>0</v>
      </c>
      <c r="Q171" s="3">
        <v>0</v>
      </c>
    </row>
    <row r="172" spans="1:17" ht="15.75" hidden="1" thickBot="1" x14ac:dyDescent="0.3">
      <c r="A172" s="1"/>
      <c r="B172" s="1"/>
      <c r="C172" s="1"/>
      <c r="D172" s="1"/>
      <c r="E172" s="1"/>
      <c r="F172" s="1"/>
      <c r="G172" s="1" t="s">
        <v>165</v>
      </c>
      <c r="I172" s="14">
        <v>0</v>
      </c>
      <c r="J172" s="4"/>
      <c r="K172" s="5">
        <v>0</v>
      </c>
      <c r="L172" s="4"/>
      <c r="M172" s="5">
        <v>0</v>
      </c>
      <c r="N172" s="4"/>
      <c r="O172" s="5">
        <v>0</v>
      </c>
      <c r="Q172" s="5">
        <v>0</v>
      </c>
    </row>
    <row r="173" spans="1:17" hidden="1" x14ac:dyDescent="0.25">
      <c r="A173" s="1"/>
      <c r="B173" s="1"/>
      <c r="C173" s="1"/>
      <c r="D173" s="1"/>
      <c r="E173" s="1"/>
      <c r="F173" s="1" t="s">
        <v>166</v>
      </c>
      <c r="G173" s="1"/>
      <c r="I173" s="13">
        <f>ROUND(SUM(I163:I172),5)</f>
        <v>97193</v>
      </c>
      <c r="J173" s="4"/>
      <c r="K173" s="3">
        <f>ROUND(SUM(K163:K172),5)</f>
        <v>0</v>
      </c>
      <c r="L173" s="4"/>
      <c r="M173" s="3">
        <f>ROUND(SUM(M163:M172),5)</f>
        <v>0</v>
      </c>
      <c r="N173" s="4"/>
      <c r="O173" s="3">
        <f>ROUND(SUM(O163:O172),5)</f>
        <v>0</v>
      </c>
      <c r="Q173" s="3">
        <f>ROUND(SUM(Q163:Q172),5)</f>
        <v>0</v>
      </c>
    </row>
    <row r="174" spans="1:17" ht="15.75" hidden="1" thickBot="1" x14ac:dyDescent="0.3">
      <c r="A174" s="1"/>
      <c r="B174" s="1"/>
      <c r="C174" s="1"/>
      <c r="D174" s="1"/>
      <c r="E174" s="1"/>
      <c r="F174" s="1" t="s">
        <v>167</v>
      </c>
      <c r="G174" s="1"/>
      <c r="I174" s="14">
        <v>0</v>
      </c>
      <c r="J174" s="4"/>
      <c r="K174" s="5">
        <v>0</v>
      </c>
      <c r="L174" s="4"/>
      <c r="M174" s="5">
        <v>0</v>
      </c>
      <c r="N174" s="4"/>
      <c r="O174" s="5">
        <v>0</v>
      </c>
      <c r="Q174" s="5">
        <v>0</v>
      </c>
    </row>
    <row r="175" spans="1:17" hidden="1" x14ac:dyDescent="0.25">
      <c r="A175" s="1"/>
      <c r="B175" s="1"/>
      <c r="C175" s="1"/>
      <c r="D175" s="1"/>
      <c r="E175" s="1" t="s">
        <v>168</v>
      </c>
      <c r="F175" s="1"/>
      <c r="G175" s="1"/>
      <c r="I175" s="13">
        <f>ROUND(I162+SUM(I173:I174),5)</f>
        <v>97193</v>
      </c>
      <c r="J175" s="4"/>
      <c r="K175" s="3">
        <f>ROUND(K162+SUM(K173:K174),5)</f>
        <v>0</v>
      </c>
      <c r="L175" s="4"/>
      <c r="M175" s="3">
        <f>ROUND(M162+SUM(M173:M174),5)</f>
        <v>0</v>
      </c>
      <c r="N175" s="4"/>
      <c r="O175" s="3">
        <f>ROUND(O162+SUM(O173:O174),5)</f>
        <v>0</v>
      </c>
      <c r="Q175" s="3">
        <f>ROUND(Q162+SUM(Q173:Q174),5)</f>
        <v>0</v>
      </c>
    </row>
    <row r="176" spans="1:17" x14ac:dyDescent="0.25">
      <c r="A176" s="1"/>
      <c r="B176" s="1"/>
      <c r="C176" s="1"/>
      <c r="D176" s="1"/>
      <c r="E176" s="1" t="s">
        <v>169</v>
      </c>
      <c r="F176" s="1"/>
      <c r="G176" s="1"/>
      <c r="I176" s="13">
        <v>0</v>
      </c>
      <c r="J176" s="4"/>
      <c r="K176" s="3">
        <v>0</v>
      </c>
      <c r="L176" s="4"/>
      <c r="M176" s="3">
        <v>0</v>
      </c>
      <c r="N176" s="4"/>
      <c r="O176" s="3">
        <v>0</v>
      </c>
      <c r="Q176" s="3">
        <v>0</v>
      </c>
    </row>
    <row r="177" spans="1:18" x14ac:dyDescent="0.25">
      <c r="A177" s="1"/>
      <c r="B177" s="1"/>
      <c r="C177" s="1"/>
      <c r="D177" s="1"/>
      <c r="E177" s="1" t="s">
        <v>170</v>
      </c>
      <c r="F177" s="1"/>
      <c r="G177" s="1"/>
      <c r="I177" s="3"/>
      <c r="J177" s="4"/>
      <c r="K177" s="3"/>
      <c r="L177" s="4"/>
      <c r="M177" s="3"/>
      <c r="N177" s="4"/>
      <c r="O177" s="3"/>
      <c r="Q177" s="3"/>
    </row>
    <row r="178" spans="1:18" x14ac:dyDescent="0.25">
      <c r="A178" s="1"/>
      <c r="B178" s="1"/>
      <c r="C178" s="1"/>
      <c r="D178" s="1"/>
      <c r="E178" s="1"/>
      <c r="F178" s="1" t="s">
        <v>171</v>
      </c>
      <c r="G178" s="1"/>
      <c r="I178" s="3"/>
      <c r="J178" s="4"/>
      <c r="K178" s="3"/>
      <c r="L178" s="4"/>
      <c r="M178" s="3"/>
      <c r="N178" s="4"/>
      <c r="O178" s="3"/>
      <c r="Q178" s="3"/>
    </row>
    <row r="179" spans="1:18" x14ac:dyDescent="0.25">
      <c r="A179" s="1"/>
      <c r="B179" s="1"/>
      <c r="C179" s="1"/>
      <c r="D179" s="1"/>
      <c r="E179" s="1"/>
      <c r="F179" s="1"/>
      <c r="G179" s="1" t="s">
        <v>172</v>
      </c>
      <c r="I179" s="3">
        <v>921.6</v>
      </c>
      <c r="J179" s="4"/>
      <c r="K179" s="3">
        <v>643.66999999999996</v>
      </c>
      <c r="L179" s="4"/>
      <c r="M179" s="3">
        <v>0</v>
      </c>
      <c r="N179" s="4"/>
      <c r="O179" s="3">
        <v>0</v>
      </c>
      <c r="Q179" s="3">
        <v>0</v>
      </c>
      <c r="R179" t="s">
        <v>218</v>
      </c>
    </row>
    <row r="180" spans="1:18" x14ac:dyDescent="0.25">
      <c r="A180" s="1"/>
      <c r="B180" s="1"/>
      <c r="C180" s="1"/>
      <c r="D180" s="1"/>
      <c r="E180" s="1"/>
      <c r="F180" s="1"/>
      <c r="G180" s="1" t="s">
        <v>173</v>
      </c>
      <c r="I180" s="3">
        <v>162.5</v>
      </c>
      <c r="J180" s="4"/>
      <c r="K180" s="3">
        <v>405.93</v>
      </c>
      <c r="L180" s="4"/>
      <c r="M180" s="3">
        <v>0</v>
      </c>
      <c r="N180" s="4"/>
      <c r="O180" s="3">
        <v>0</v>
      </c>
      <c r="Q180" s="3">
        <v>0</v>
      </c>
    </row>
    <row r="181" spans="1:18" x14ac:dyDescent="0.25">
      <c r="A181" s="1"/>
      <c r="B181" s="1"/>
      <c r="C181" s="1"/>
      <c r="D181" s="1"/>
      <c r="E181" s="1"/>
      <c r="F181" s="1"/>
      <c r="G181" s="1" t="s">
        <v>174</v>
      </c>
      <c r="I181" s="3">
        <v>110</v>
      </c>
      <c r="J181" s="4"/>
      <c r="K181" s="3">
        <v>190</v>
      </c>
      <c r="L181" s="4"/>
      <c r="M181" s="3">
        <v>0</v>
      </c>
      <c r="N181" s="4"/>
      <c r="O181" s="3">
        <v>0</v>
      </c>
      <c r="Q181" s="3">
        <v>0</v>
      </c>
    </row>
    <row r="182" spans="1:18" x14ac:dyDescent="0.25">
      <c r="A182" s="1"/>
      <c r="B182" s="1"/>
      <c r="C182" s="1"/>
      <c r="D182" s="1"/>
      <c r="E182" s="1"/>
      <c r="F182" s="1"/>
      <c r="G182" s="1" t="s">
        <v>175</v>
      </c>
      <c r="I182" s="3">
        <v>1280.33</v>
      </c>
      <c r="J182" s="4"/>
      <c r="K182" s="3">
        <v>2455.9699999999998</v>
      </c>
      <c r="L182" s="4"/>
      <c r="M182" s="3">
        <v>0</v>
      </c>
      <c r="N182" s="4"/>
      <c r="O182" s="3">
        <v>0</v>
      </c>
      <c r="Q182" s="3">
        <v>0</v>
      </c>
    </row>
    <row r="183" spans="1:18" x14ac:dyDescent="0.25">
      <c r="A183" s="1"/>
      <c r="B183" s="1"/>
      <c r="C183" s="1"/>
      <c r="D183" s="1"/>
      <c r="E183" s="1"/>
      <c r="F183" s="1"/>
      <c r="G183" s="1" t="s">
        <v>176</v>
      </c>
      <c r="I183" s="3">
        <v>686.27</v>
      </c>
      <c r="J183" s="4"/>
      <c r="K183" s="3">
        <v>1400.56</v>
      </c>
      <c r="L183" s="4"/>
      <c r="M183" s="3">
        <v>0</v>
      </c>
      <c r="N183" s="4"/>
      <c r="O183" s="3">
        <v>0</v>
      </c>
      <c r="Q183" s="3">
        <v>0</v>
      </c>
    </row>
    <row r="184" spans="1:18" x14ac:dyDescent="0.25">
      <c r="A184" s="1"/>
      <c r="B184" s="1"/>
      <c r="C184" s="1"/>
      <c r="D184" s="1"/>
      <c r="E184" s="1"/>
      <c r="F184" s="1"/>
      <c r="G184" s="1" t="s">
        <v>177</v>
      </c>
      <c r="I184" s="3">
        <v>1209.4000000000001</v>
      </c>
      <c r="J184" s="4"/>
      <c r="K184" s="3">
        <v>1204</v>
      </c>
      <c r="L184" s="4"/>
      <c r="M184" s="3">
        <v>0</v>
      </c>
      <c r="N184" s="4"/>
      <c r="O184" s="3">
        <v>0</v>
      </c>
      <c r="Q184" s="3">
        <v>0</v>
      </c>
    </row>
    <row r="185" spans="1:18" ht="15.75" thickBot="1" x14ac:dyDescent="0.3">
      <c r="A185" s="1"/>
      <c r="B185" s="1"/>
      <c r="C185" s="1"/>
      <c r="D185" s="1"/>
      <c r="E185" s="1"/>
      <c r="F185" s="1"/>
      <c r="G185" s="1" t="s">
        <v>178</v>
      </c>
      <c r="I185" s="5">
        <v>0</v>
      </c>
      <c r="J185" s="4"/>
      <c r="K185" s="5">
        <v>0</v>
      </c>
      <c r="L185" s="4"/>
      <c r="M185" s="5">
        <v>0</v>
      </c>
      <c r="N185" s="4"/>
      <c r="O185" s="5">
        <v>0</v>
      </c>
      <c r="Q185" s="5">
        <v>4500</v>
      </c>
      <c r="R185" t="s">
        <v>261</v>
      </c>
    </row>
    <row r="186" spans="1:18" x14ac:dyDescent="0.25">
      <c r="A186" s="1"/>
      <c r="B186" s="1"/>
      <c r="C186" s="1"/>
      <c r="D186" s="1"/>
      <c r="E186" s="1"/>
      <c r="F186" s="1" t="s">
        <v>179</v>
      </c>
      <c r="G186" s="1"/>
      <c r="I186" s="3">
        <f>ROUND(SUM(I178:I185),5)</f>
        <v>4370.1000000000004</v>
      </c>
      <c r="J186" s="4"/>
      <c r="K186" s="3">
        <f>ROUND(SUM(K178:K185),5)</f>
        <v>6300.13</v>
      </c>
      <c r="L186" s="4"/>
      <c r="M186" s="3">
        <f>ROUND(SUM(M178:M185),5)</f>
        <v>0</v>
      </c>
      <c r="N186" s="4"/>
      <c r="O186" s="3">
        <f>ROUND(SUM(O178:O185),5)</f>
        <v>0</v>
      </c>
      <c r="Q186" s="3">
        <f>ROUND(SUM(Q178:Q185),5)</f>
        <v>4500</v>
      </c>
    </row>
    <row r="187" spans="1:18" x14ac:dyDescent="0.25">
      <c r="A187" s="1"/>
      <c r="B187" s="1"/>
      <c r="C187" s="1"/>
      <c r="D187" s="1"/>
      <c r="E187" s="1"/>
      <c r="F187" s="1" t="s">
        <v>180</v>
      </c>
      <c r="G187" s="1"/>
      <c r="I187" s="3"/>
      <c r="J187" s="4"/>
      <c r="K187" s="3"/>
      <c r="L187" s="4"/>
      <c r="M187" s="3"/>
      <c r="N187" s="4"/>
      <c r="O187" s="3"/>
      <c r="Q187" s="3"/>
    </row>
    <row r="188" spans="1:18" x14ac:dyDescent="0.25">
      <c r="A188" s="1"/>
      <c r="B188" s="1"/>
      <c r="C188" s="1"/>
      <c r="D188" s="1"/>
      <c r="E188" s="1"/>
      <c r="F188" s="1"/>
      <c r="G188" s="1" t="s">
        <v>181</v>
      </c>
      <c r="I188" s="3">
        <v>0</v>
      </c>
      <c r="J188" s="4"/>
      <c r="K188" s="3">
        <v>3000</v>
      </c>
      <c r="L188" s="4"/>
      <c r="M188" s="3">
        <v>1000</v>
      </c>
      <c r="N188" s="4"/>
      <c r="O188" s="3">
        <v>0</v>
      </c>
      <c r="Q188" s="3">
        <v>1000</v>
      </c>
    </row>
    <row r="189" spans="1:18" x14ac:dyDescent="0.25">
      <c r="A189" s="1"/>
      <c r="B189" s="1"/>
      <c r="C189" s="1"/>
      <c r="D189" s="1"/>
      <c r="E189" s="1"/>
      <c r="F189" s="1"/>
      <c r="G189" s="1" t="s">
        <v>182</v>
      </c>
      <c r="I189" s="3">
        <v>1469.56</v>
      </c>
      <c r="J189" s="4"/>
      <c r="K189" s="3">
        <v>2874.77</v>
      </c>
      <c r="L189" s="4"/>
      <c r="M189" s="3">
        <v>1933.17</v>
      </c>
      <c r="N189" s="4"/>
      <c r="O189" s="3">
        <v>0</v>
      </c>
      <c r="Q189" s="3">
        <v>2200</v>
      </c>
    </row>
    <row r="190" spans="1:18" x14ac:dyDescent="0.25">
      <c r="A190" s="1"/>
      <c r="B190" s="1"/>
      <c r="C190" s="1"/>
      <c r="D190" s="1"/>
      <c r="E190" s="1"/>
      <c r="F190" s="1"/>
      <c r="G190" s="1" t="s">
        <v>183</v>
      </c>
      <c r="I190" s="3">
        <v>5257.33</v>
      </c>
      <c r="J190" s="4"/>
      <c r="K190" s="3">
        <v>6163.4</v>
      </c>
      <c r="L190" s="4"/>
      <c r="M190" s="3">
        <v>6436.77</v>
      </c>
      <c r="N190" s="4"/>
      <c r="O190" s="3">
        <v>0</v>
      </c>
      <c r="Q190" s="3">
        <v>5500</v>
      </c>
    </row>
    <row r="191" spans="1:18" x14ac:dyDescent="0.25">
      <c r="A191" s="1"/>
      <c r="B191" s="1"/>
      <c r="C191" s="1"/>
      <c r="D191" s="1"/>
      <c r="E191" s="1"/>
      <c r="F191" s="1"/>
      <c r="G191" s="1" t="s">
        <v>184</v>
      </c>
      <c r="I191" s="3">
        <v>3280</v>
      </c>
      <c r="J191" s="4"/>
      <c r="K191" s="3">
        <v>2650</v>
      </c>
      <c r="L191" s="4"/>
      <c r="M191" s="3">
        <v>5380</v>
      </c>
      <c r="N191" s="4"/>
      <c r="O191" s="3">
        <v>0</v>
      </c>
      <c r="Q191" s="3">
        <v>6000</v>
      </c>
    </row>
    <row r="192" spans="1:18" x14ac:dyDescent="0.25">
      <c r="A192" s="1"/>
      <c r="B192" s="1"/>
      <c r="C192" s="1"/>
      <c r="D192" s="1"/>
      <c r="E192" s="1"/>
      <c r="F192" s="1"/>
      <c r="G192" s="1" t="s">
        <v>185</v>
      </c>
      <c r="I192" s="3">
        <v>15864.24</v>
      </c>
      <c r="J192" s="4"/>
      <c r="K192" s="3">
        <v>17325.72</v>
      </c>
      <c r="L192" s="4"/>
      <c r="M192" s="3">
        <v>20844.900000000001</v>
      </c>
      <c r="N192" s="4"/>
      <c r="O192" s="3">
        <v>0</v>
      </c>
      <c r="Q192" s="3">
        <v>22500</v>
      </c>
    </row>
    <row r="193" spans="1:17" x14ac:dyDescent="0.25">
      <c r="A193" s="1"/>
      <c r="B193" s="1"/>
      <c r="C193" s="1"/>
      <c r="D193" s="1"/>
      <c r="E193" s="1"/>
      <c r="F193" s="1"/>
      <c r="G193" s="1" t="s">
        <v>186</v>
      </c>
      <c r="I193" s="3">
        <v>6748.01</v>
      </c>
      <c r="J193" s="4"/>
      <c r="K193" s="3">
        <v>7378.16</v>
      </c>
      <c r="L193" s="4"/>
      <c r="M193" s="3">
        <v>8933.77</v>
      </c>
      <c r="N193" s="4"/>
      <c r="O193" s="3">
        <v>0</v>
      </c>
      <c r="Q193" s="3">
        <v>9750</v>
      </c>
    </row>
    <row r="194" spans="1:17" x14ac:dyDescent="0.25">
      <c r="A194" s="1"/>
      <c r="B194" s="1"/>
      <c r="C194" s="1"/>
      <c r="D194" s="1"/>
      <c r="E194" s="1"/>
      <c r="F194" s="1"/>
      <c r="G194" s="1" t="s">
        <v>187</v>
      </c>
      <c r="I194" s="3">
        <v>3788.65</v>
      </c>
      <c r="J194" s="4"/>
      <c r="K194" s="3">
        <v>5420.1</v>
      </c>
      <c r="L194" s="4"/>
      <c r="M194" s="3">
        <v>5926.5</v>
      </c>
      <c r="N194" s="4"/>
      <c r="O194" s="3">
        <v>0</v>
      </c>
      <c r="Q194" s="3">
        <v>6400</v>
      </c>
    </row>
    <row r="195" spans="1:17" ht="15.75" thickBot="1" x14ac:dyDescent="0.3">
      <c r="A195" s="1"/>
      <c r="B195" s="1"/>
      <c r="C195" s="1"/>
      <c r="D195" s="1"/>
      <c r="E195" s="1"/>
      <c r="F195" s="1"/>
      <c r="G195" s="1" t="s">
        <v>188</v>
      </c>
      <c r="I195" s="5">
        <v>0</v>
      </c>
      <c r="J195" s="4"/>
      <c r="K195" s="5">
        <v>0</v>
      </c>
      <c r="L195" s="4"/>
      <c r="M195" s="5">
        <v>0</v>
      </c>
      <c r="N195" s="4"/>
      <c r="O195" s="5">
        <v>0</v>
      </c>
      <c r="Q195" s="5">
        <v>0</v>
      </c>
    </row>
    <row r="196" spans="1:17" x14ac:dyDescent="0.25">
      <c r="A196" s="1"/>
      <c r="B196" s="1"/>
      <c r="C196" s="1"/>
      <c r="D196" s="1"/>
      <c r="E196" s="1"/>
      <c r="F196" s="1" t="s">
        <v>189</v>
      </c>
      <c r="G196" s="1"/>
      <c r="I196" s="3">
        <f>ROUND(SUM(I187:I195),5)</f>
        <v>36407.79</v>
      </c>
      <c r="J196" s="4"/>
      <c r="K196" s="3">
        <f>ROUND(SUM(K187:K195),5)</f>
        <v>44812.15</v>
      </c>
      <c r="L196" s="4"/>
      <c r="M196" s="3">
        <f>ROUND(SUM(M187:M195),5)</f>
        <v>50455.11</v>
      </c>
      <c r="N196" s="4"/>
      <c r="O196" s="3">
        <f>ROUND(SUM(O187:O195),5)</f>
        <v>0</v>
      </c>
      <c r="Q196" s="3">
        <f>ROUND(SUM(Q187:Q195),5)</f>
        <v>53350</v>
      </c>
    </row>
    <row r="197" spans="1:17" x14ac:dyDescent="0.25">
      <c r="A197" s="1"/>
      <c r="B197" s="1"/>
      <c r="C197" s="1"/>
      <c r="D197" s="1"/>
      <c r="E197" s="1"/>
      <c r="F197" s="1" t="s">
        <v>190</v>
      </c>
      <c r="G197" s="1"/>
      <c r="I197" s="3">
        <v>0</v>
      </c>
      <c r="J197" s="4"/>
      <c r="K197" s="3">
        <v>0</v>
      </c>
      <c r="L197" s="4"/>
      <c r="M197" s="3">
        <v>0</v>
      </c>
      <c r="N197" s="4"/>
      <c r="O197" s="3">
        <v>0</v>
      </c>
      <c r="Q197" s="3">
        <v>0</v>
      </c>
    </row>
    <row r="198" spans="1:17" ht="15.75" thickBot="1" x14ac:dyDescent="0.3">
      <c r="A198" s="1"/>
      <c r="B198" s="1"/>
      <c r="C198" s="1"/>
      <c r="D198" s="1"/>
      <c r="E198" s="1"/>
      <c r="F198" s="1" t="s">
        <v>191</v>
      </c>
      <c r="G198" s="1"/>
      <c r="I198" s="5">
        <v>0</v>
      </c>
      <c r="J198" s="4"/>
      <c r="K198" s="5">
        <v>0</v>
      </c>
      <c r="L198" s="4"/>
      <c r="M198" s="5">
        <v>0</v>
      </c>
      <c r="N198" s="4"/>
      <c r="O198" s="5">
        <v>0</v>
      </c>
      <c r="Q198" s="5">
        <v>0</v>
      </c>
    </row>
    <row r="199" spans="1:17" x14ac:dyDescent="0.25">
      <c r="A199" s="1"/>
      <c r="B199" s="1"/>
      <c r="C199" s="1"/>
      <c r="D199" s="1"/>
      <c r="E199" s="1" t="s">
        <v>192</v>
      </c>
      <c r="F199" s="1"/>
      <c r="G199" s="1"/>
      <c r="I199" s="3">
        <f>ROUND(I177+I186+SUM(I196:I198),5)</f>
        <v>40777.89</v>
      </c>
      <c r="J199" s="4"/>
      <c r="K199" s="3">
        <f>ROUND(K177+K186+SUM(K196:K198),5)</f>
        <v>51112.28</v>
      </c>
      <c r="L199" s="4"/>
      <c r="M199" s="3">
        <f>ROUND(M177+M186+SUM(M196:M198),5)</f>
        <v>50455.11</v>
      </c>
      <c r="N199" s="4"/>
      <c r="O199" s="3">
        <f>ROUND(O177+O186+SUM(O196:O198),5)</f>
        <v>0</v>
      </c>
      <c r="Q199" s="3">
        <f>ROUND(Q177+Q186+SUM(Q196:Q198),5)</f>
        <v>57850</v>
      </c>
    </row>
    <row r="200" spans="1:17" ht="15.75" thickBot="1" x14ac:dyDescent="0.3">
      <c r="A200" s="1"/>
      <c r="B200" s="1"/>
      <c r="C200" s="1"/>
      <c r="D200" s="1"/>
      <c r="E200" s="1" t="s">
        <v>193</v>
      </c>
      <c r="F200" s="1"/>
      <c r="G200" s="1"/>
      <c r="I200" s="3">
        <v>0</v>
      </c>
      <c r="J200" s="4"/>
      <c r="K200" s="3">
        <v>0</v>
      </c>
      <c r="L200" s="4"/>
      <c r="M200" s="3">
        <v>0</v>
      </c>
      <c r="N200" s="4"/>
      <c r="O200" s="3">
        <v>0</v>
      </c>
      <c r="Q200" s="3">
        <v>0</v>
      </c>
    </row>
    <row r="201" spans="1:17" ht="15.75" thickBot="1" x14ac:dyDescent="0.3">
      <c r="A201" s="1"/>
      <c r="B201" s="1"/>
      <c r="C201" s="1"/>
      <c r="D201" s="1" t="s">
        <v>194</v>
      </c>
      <c r="E201" s="1"/>
      <c r="F201" s="1"/>
      <c r="G201" s="1"/>
      <c r="I201" s="6">
        <f>ROUND(I76+I97+I120+I129+SUM(I138:I141)+SUM(I152:I153)+SUM(I159:I161)+SUM(I175:I176)+SUM(I199:I200),5)</f>
        <v>181477.51</v>
      </c>
      <c r="J201" s="4"/>
      <c r="K201" s="6">
        <f>ROUND(K76+K97+K120+K129+SUM(K138:K141)+SUM(K152:K153)+SUM(K159:K161)+SUM(K175:K176)+SUM(K199:K200),5)</f>
        <v>156319.96</v>
      </c>
      <c r="L201" s="4"/>
      <c r="M201" s="6">
        <f>ROUND(M76+M97+M120+M129+SUM(M138:M141)+SUM(M152:M153)+SUM(M159:M161)+SUM(M175:M176)+SUM(M199:M200),5)</f>
        <v>134877.62</v>
      </c>
      <c r="N201" s="4"/>
      <c r="O201" s="6">
        <f>ROUND(O76+O97+O120+O129+SUM(O138:O141)+SUM(O152:O153)+SUM(O159:O161)+SUM(O175:O176)+SUM(O199:O200),5)</f>
        <v>104293.31</v>
      </c>
      <c r="Q201" s="6">
        <f>ROUND(Q76+Q97+Q120+Q129+SUM(Q138:Q141)+SUM(Q152:Q153)+SUM(Q159:Q161)+SUM(Q175:Q176)+SUM(Q199:Q200),5)</f>
        <v>160418.25</v>
      </c>
    </row>
    <row r="202" spans="1:17" x14ac:dyDescent="0.25">
      <c r="A202" s="1"/>
      <c r="B202" s="1" t="s">
        <v>195</v>
      </c>
      <c r="C202" s="1"/>
      <c r="D202" s="1"/>
      <c r="E202" s="1"/>
      <c r="F202" s="1"/>
      <c r="G202" s="1"/>
      <c r="I202" s="3">
        <f>ROUND(I3+I75-I201,5)</f>
        <v>74897.09</v>
      </c>
      <c r="J202" s="4"/>
      <c r="K202" s="3">
        <f>ROUND(K3+K75-K201,5)</f>
        <v>-46592.22</v>
      </c>
      <c r="L202" s="4"/>
      <c r="M202" s="3">
        <f>ROUND(M3+M75-M201,5)</f>
        <v>3544.74</v>
      </c>
      <c r="N202" s="4"/>
      <c r="O202" s="3">
        <f>ROUND(O3+O75-O201,5)</f>
        <v>20726.48</v>
      </c>
      <c r="Q202" s="3">
        <f>ROUND(Q3+Q75-Q201,5)</f>
        <v>-6093.25</v>
      </c>
    </row>
    <row r="203" spans="1:17" x14ac:dyDescent="0.25">
      <c r="A203" s="1"/>
      <c r="B203" s="1" t="s">
        <v>196</v>
      </c>
      <c r="C203" s="1"/>
      <c r="D203" s="1"/>
      <c r="E203" s="1"/>
      <c r="F203" s="1"/>
      <c r="G203" s="1"/>
      <c r="I203" s="3"/>
      <c r="J203" s="4"/>
      <c r="K203" s="3"/>
      <c r="L203" s="4"/>
      <c r="M203" s="3"/>
      <c r="N203" s="4"/>
      <c r="O203" s="3"/>
      <c r="Q203" s="3"/>
    </row>
    <row r="204" spans="1:17" x14ac:dyDescent="0.25">
      <c r="A204" s="1"/>
      <c r="B204" s="1"/>
      <c r="C204" s="1" t="s">
        <v>197</v>
      </c>
      <c r="D204" s="1"/>
      <c r="E204" s="1"/>
      <c r="F204" s="1"/>
      <c r="G204" s="1"/>
      <c r="I204" s="3"/>
      <c r="J204" s="4"/>
      <c r="K204" s="3"/>
      <c r="L204" s="4"/>
      <c r="M204" s="3"/>
      <c r="N204" s="4"/>
      <c r="O204" s="3"/>
      <c r="Q204" s="3"/>
    </row>
    <row r="205" spans="1:17" x14ac:dyDescent="0.25">
      <c r="A205" s="1"/>
      <c r="B205" s="1"/>
      <c r="C205" s="1"/>
      <c r="D205" s="1" t="s">
        <v>198</v>
      </c>
      <c r="E205" s="1"/>
      <c r="F205" s="1"/>
      <c r="G205" s="1"/>
      <c r="I205" s="3">
        <v>13.49</v>
      </c>
      <c r="J205" s="4"/>
      <c r="K205" s="3">
        <v>15.57</v>
      </c>
      <c r="L205" s="4"/>
      <c r="M205" s="3">
        <v>2401.14</v>
      </c>
      <c r="N205" s="4"/>
      <c r="O205" s="3">
        <v>1345.74</v>
      </c>
      <c r="Q205" s="3">
        <v>3500</v>
      </c>
    </row>
    <row r="206" spans="1:17" ht="15.75" thickBot="1" x14ac:dyDescent="0.3">
      <c r="A206" s="1"/>
      <c r="B206" s="1"/>
      <c r="C206" s="1"/>
      <c r="D206" s="1" t="s">
        <v>199</v>
      </c>
      <c r="E206" s="1"/>
      <c r="F206" s="1"/>
      <c r="G206" s="1"/>
      <c r="I206" s="5">
        <v>0</v>
      </c>
      <c r="J206" s="4"/>
      <c r="K206" s="5">
        <v>0</v>
      </c>
      <c r="L206" s="4"/>
      <c r="M206" s="5">
        <v>0</v>
      </c>
      <c r="N206" s="4"/>
      <c r="O206" s="5">
        <v>0</v>
      </c>
      <c r="Q206" s="5">
        <v>0</v>
      </c>
    </row>
    <row r="207" spans="1:17" x14ac:dyDescent="0.25">
      <c r="A207" s="1"/>
      <c r="B207" s="1"/>
      <c r="C207" s="1" t="s">
        <v>200</v>
      </c>
      <c r="D207" s="1"/>
      <c r="E207" s="1"/>
      <c r="F207" s="1"/>
      <c r="G207" s="1"/>
      <c r="I207" s="3">
        <f>ROUND(SUM(I204:I206),5)</f>
        <v>13.49</v>
      </c>
      <c r="J207" s="4"/>
      <c r="K207" s="3">
        <f>ROUND(SUM(K204:K206),5)</f>
        <v>15.57</v>
      </c>
      <c r="L207" s="4"/>
      <c r="M207" s="3">
        <f>ROUND(SUM(M204:M206),5)</f>
        <v>2401.14</v>
      </c>
      <c r="N207" s="4"/>
      <c r="O207" s="3">
        <f>ROUND(SUM(O204:O206),5)</f>
        <v>1345.74</v>
      </c>
      <c r="Q207" s="3">
        <f>ROUND(SUM(Q204:Q206),5)</f>
        <v>3500</v>
      </c>
    </row>
    <row r="208" spans="1:17" x14ac:dyDescent="0.25">
      <c r="A208" s="1"/>
      <c r="B208" s="1"/>
      <c r="C208" s="1" t="s">
        <v>201</v>
      </c>
      <c r="D208" s="1"/>
      <c r="E208" s="1"/>
      <c r="F208" s="1"/>
      <c r="G208" s="1"/>
      <c r="I208" s="3"/>
      <c r="J208" s="4"/>
      <c r="K208" s="3"/>
      <c r="L208" s="4"/>
      <c r="M208" s="3"/>
      <c r="N208" s="4"/>
      <c r="O208" s="3"/>
      <c r="Q208" s="3"/>
    </row>
    <row r="209" spans="1:17" x14ac:dyDescent="0.25">
      <c r="A209" s="1"/>
      <c r="B209" s="1"/>
      <c r="C209" s="1"/>
      <c r="D209" s="1" t="s">
        <v>202</v>
      </c>
      <c r="E209" s="1"/>
      <c r="F209" s="1"/>
      <c r="G209" s="1"/>
      <c r="I209" s="3">
        <v>0</v>
      </c>
      <c r="J209" s="4"/>
      <c r="K209" s="3">
        <v>0</v>
      </c>
      <c r="L209" s="4"/>
      <c r="M209" s="3">
        <v>0</v>
      </c>
      <c r="N209" s="4"/>
      <c r="O209" s="3">
        <v>0</v>
      </c>
      <c r="Q209" s="3">
        <v>0</v>
      </c>
    </row>
    <row r="210" spans="1:17" ht="15.75" thickBot="1" x14ac:dyDescent="0.3">
      <c r="A210" s="1"/>
      <c r="B210" s="1"/>
      <c r="C210" s="1"/>
      <c r="D210" s="1" t="s">
        <v>203</v>
      </c>
      <c r="E210" s="1"/>
      <c r="F210" s="1"/>
      <c r="G210" s="1"/>
      <c r="I210" s="3">
        <v>0</v>
      </c>
      <c r="J210" s="4"/>
      <c r="K210" s="3">
        <v>0</v>
      </c>
      <c r="L210" s="4"/>
      <c r="M210" s="3">
        <v>0</v>
      </c>
      <c r="N210" s="4"/>
      <c r="O210" s="3">
        <v>0</v>
      </c>
      <c r="Q210" s="3">
        <v>0</v>
      </c>
    </row>
    <row r="211" spans="1:17" ht="15.75" thickBot="1" x14ac:dyDescent="0.3">
      <c r="A211" s="1"/>
      <c r="B211" s="1"/>
      <c r="C211" s="1" t="s">
        <v>204</v>
      </c>
      <c r="D211" s="1"/>
      <c r="E211" s="1"/>
      <c r="F211" s="1"/>
      <c r="G211" s="1"/>
      <c r="I211" s="7">
        <f>ROUND(SUM(I208:I210),5)</f>
        <v>0</v>
      </c>
      <c r="J211" s="4"/>
      <c r="K211" s="7">
        <f>ROUND(SUM(K208:K210),5)</f>
        <v>0</v>
      </c>
      <c r="L211" s="4"/>
      <c r="M211" s="7">
        <f>ROUND(SUM(M208:M210),5)</f>
        <v>0</v>
      </c>
      <c r="N211" s="4"/>
      <c r="O211" s="7">
        <f>ROUND(SUM(O208:O210),5)</f>
        <v>0</v>
      </c>
      <c r="Q211" s="7">
        <f>ROUND(SUM(Q208:Q210),5)</f>
        <v>0</v>
      </c>
    </row>
    <row r="212" spans="1:17" ht="15.75" thickBot="1" x14ac:dyDescent="0.3">
      <c r="A212" s="1"/>
      <c r="B212" s="1" t="s">
        <v>205</v>
      </c>
      <c r="C212" s="1"/>
      <c r="D212" s="1"/>
      <c r="E212" s="1"/>
      <c r="F212" s="1"/>
      <c r="G212" s="1"/>
      <c r="I212" s="7">
        <f>ROUND(I203+I207-I211,5)</f>
        <v>13.49</v>
      </c>
      <c r="J212" s="4"/>
      <c r="K212" s="7">
        <f>ROUND(K203+K207-K211,5)</f>
        <v>15.57</v>
      </c>
      <c r="L212" s="4"/>
      <c r="M212" s="7">
        <f>ROUND(M203+M207-M211,5)</f>
        <v>2401.14</v>
      </c>
      <c r="N212" s="4"/>
      <c r="O212" s="7">
        <f>ROUND(O203+O207-O211,5)</f>
        <v>1345.74</v>
      </c>
      <c r="Q212" s="7">
        <f>ROUND(Q203+Q207-Q211,5)</f>
        <v>3500</v>
      </c>
    </row>
    <row r="213" spans="1:17" s="8" customFormat="1" ht="18.75" thickBot="1" x14ac:dyDescent="0.3">
      <c r="A213" s="23" t="s">
        <v>206</v>
      </c>
      <c r="B213" s="23"/>
      <c r="C213" s="23"/>
      <c r="D213" s="23"/>
      <c r="E213" s="23"/>
      <c r="F213" s="23"/>
      <c r="G213" s="23"/>
      <c r="H213" s="26"/>
      <c r="I213" s="27">
        <f>ROUND(I202+I212,5)</f>
        <v>74910.58</v>
      </c>
      <c r="J213" s="23"/>
      <c r="K213" s="27">
        <f>ROUND(K202+K212,5)</f>
        <v>-46576.65</v>
      </c>
      <c r="L213" s="23"/>
      <c r="M213" s="27">
        <f>ROUND(M202+M212,5)</f>
        <v>5945.88</v>
      </c>
      <c r="N213" s="23"/>
      <c r="O213" s="27">
        <f>ROUND(O202+O212,5)</f>
        <v>22072.22</v>
      </c>
      <c r="P213" s="26"/>
      <c r="Q213" s="27">
        <f>ROUND(Q202+Q212,5)</f>
        <v>-2593.25</v>
      </c>
    </row>
    <row r="214" spans="1:17" ht="15.75" thickTop="1" x14ac:dyDescent="0.25"/>
  </sheetData>
  <mergeCells count="1">
    <mergeCell ref="I1:M1"/>
  </mergeCells>
  <pageMargins left="0.7" right="0.7" top="0.75" bottom="0.75" header="0.1" footer="0.3"/>
  <pageSetup orientation="portrait" r:id="rId1"/>
  <headerFooter>
    <oddHeader>&amp;L&amp;"Arial,Bold"&amp;8 2:55 PM
&amp;"Arial,Bold"&amp;8 05/27/24
&amp;"Arial,Bold"&amp;8 Accrual Basis&amp;C&amp;"Arial,Bold"&amp;12 USA Swimming-Wyoming
&amp;"Arial,Bold"&amp;14 Profit &amp;&amp; Loss Prev Year Comparison
&amp;"Arial,Bold"&amp;10 September 1, 2023 through May 27,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94D91-CA84-4785-8406-7CDC0F524DF9}">
  <dimension ref="A1:G25"/>
  <sheetViews>
    <sheetView topLeftCell="A1048576" workbookViewId="0">
      <selection sqref="A1:XFD1048576"/>
    </sheetView>
  </sheetViews>
  <sheetFormatPr defaultRowHeight="15" zeroHeight="1" x14ac:dyDescent="0.25"/>
  <cols>
    <col min="2" max="4" width="9.85546875" style="28" bestFit="1" customWidth="1"/>
  </cols>
  <sheetData>
    <row r="1" spans="1:6" hidden="1" x14ac:dyDescent="0.25">
      <c r="A1" s="22" t="s">
        <v>239</v>
      </c>
    </row>
    <row r="3" spans="1:6" hidden="1" x14ac:dyDescent="0.25">
      <c r="A3" t="s">
        <v>250</v>
      </c>
      <c r="D3" s="28">
        <v>3337</v>
      </c>
    </row>
    <row r="4" spans="1:6" hidden="1" x14ac:dyDescent="0.25">
      <c r="A4" t="s">
        <v>240</v>
      </c>
      <c r="D4" s="28">
        <v>3500</v>
      </c>
    </row>
    <row r="5" spans="1:6" hidden="1" x14ac:dyDescent="0.25">
      <c r="A5" t="s">
        <v>241</v>
      </c>
      <c r="D5" s="28">
        <v>2000</v>
      </c>
      <c r="F5" s="22" t="s">
        <v>253</v>
      </c>
    </row>
    <row r="6" spans="1:6" hidden="1" x14ac:dyDescent="0.25">
      <c r="A6" t="s">
        <v>244</v>
      </c>
      <c r="D6" s="28">
        <v>2500</v>
      </c>
    </row>
    <row r="7" spans="1:6" hidden="1" x14ac:dyDescent="0.25">
      <c r="A7" t="s">
        <v>245</v>
      </c>
      <c r="D7" s="28">
        <v>1000</v>
      </c>
    </row>
    <row r="8" spans="1:6" hidden="1" x14ac:dyDescent="0.25">
      <c r="A8" t="s">
        <v>246</v>
      </c>
      <c r="D8" s="28">
        <v>1500</v>
      </c>
    </row>
    <row r="10" spans="1:6" hidden="1" x14ac:dyDescent="0.25">
      <c r="A10" t="s">
        <v>242</v>
      </c>
      <c r="D10" s="28">
        <v>-1000</v>
      </c>
    </row>
    <row r="11" spans="1:6" hidden="1" x14ac:dyDescent="0.25">
      <c r="A11" t="s">
        <v>243</v>
      </c>
      <c r="D11" s="28">
        <v>-4500</v>
      </c>
    </row>
    <row r="12" spans="1:6" hidden="1" x14ac:dyDescent="0.25">
      <c r="A12" t="s">
        <v>248</v>
      </c>
      <c r="D12" s="28">
        <v>-20000</v>
      </c>
    </row>
    <row r="13" spans="1:6" hidden="1" x14ac:dyDescent="0.25">
      <c r="A13" t="s">
        <v>247</v>
      </c>
      <c r="D13" s="29">
        <v>-2500</v>
      </c>
    </row>
    <row r="15" spans="1:6" hidden="1" x14ac:dyDescent="0.25">
      <c r="A15" s="22" t="s">
        <v>249</v>
      </c>
      <c r="B15" s="30"/>
      <c r="C15" s="30"/>
      <c r="D15" s="30">
        <f>SUM(D3:D13)</f>
        <v>-14163</v>
      </c>
    </row>
    <row r="17" spans="1:7" hidden="1" x14ac:dyDescent="0.25">
      <c r="A17" s="22" t="s">
        <v>231</v>
      </c>
    </row>
    <row r="18" spans="1:7" hidden="1" x14ac:dyDescent="0.25">
      <c r="B18" s="28" t="s">
        <v>233</v>
      </c>
      <c r="C18" s="28" t="s">
        <v>234</v>
      </c>
      <c r="D18" s="28" t="s">
        <v>235</v>
      </c>
    </row>
    <row r="19" spans="1:7" hidden="1" x14ac:dyDescent="0.25">
      <c r="A19" t="s">
        <v>232</v>
      </c>
      <c r="B19" s="28">
        <v>1623</v>
      </c>
      <c r="C19" s="28">
        <v>0</v>
      </c>
      <c r="E19" t="s">
        <v>236</v>
      </c>
    </row>
    <row r="20" spans="1:7" hidden="1" x14ac:dyDescent="0.25">
      <c r="A20" t="s">
        <v>237</v>
      </c>
      <c r="B20" s="28">
        <v>4281</v>
      </c>
      <c r="C20" s="28">
        <v>-18785</v>
      </c>
      <c r="D20" s="28">
        <f>18785+4281</f>
        <v>23066</v>
      </c>
    </row>
    <row r="21" spans="1:7" hidden="1" x14ac:dyDescent="0.25">
      <c r="A21" t="s">
        <v>238</v>
      </c>
      <c r="B21" s="28">
        <f>D15</f>
        <v>-14163</v>
      </c>
      <c r="C21" s="28">
        <v>-7495</v>
      </c>
      <c r="D21" s="29">
        <f>B21-C21</f>
        <v>-6668</v>
      </c>
    </row>
    <row r="23" spans="1:7" hidden="1" x14ac:dyDescent="0.25">
      <c r="D23" s="30">
        <f>SUM(D20:D22)</f>
        <v>16398</v>
      </c>
      <c r="E23" s="22" t="s">
        <v>251</v>
      </c>
      <c r="F23" s="22"/>
      <c r="G23" s="22"/>
    </row>
    <row r="25" spans="1:7" hidden="1" x14ac:dyDescent="0.25">
      <c r="E25" s="2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Worksheet</vt:lpstr>
      <vt:lpstr>23.24 Forecast and Comps</vt:lpstr>
      <vt:lpstr>'Budget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 Diver</cp:lastModifiedBy>
  <dcterms:created xsi:type="dcterms:W3CDTF">2024-05-27T20:55:39Z</dcterms:created>
  <dcterms:modified xsi:type="dcterms:W3CDTF">2024-08-03T20:35:56Z</dcterms:modified>
</cp:coreProperties>
</file>